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450" tabRatio="178" firstSheet="1" activeTab="1"/>
  </bookViews>
  <sheets>
    <sheet name="Foglio1" sheetId="1" r:id="rId1"/>
    <sheet name="Foglio3" sheetId="3" r:id="rId2"/>
    <sheet name="Foglio2" sheetId="2" state="hidden" r:id="rId3"/>
  </sheets>
  <definedNames>
    <definedName name="_xlnm._FilterDatabase" localSheetId="0" hidden="1">Foglio1!$A$2:$J$109</definedName>
    <definedName name="_xlnm._FilterDatabase" localSheetId="1" hidden="1">Foglio3!$B$2:$M$123</definedName>
    <definedName name="_xlnm.Print_Area" localSheetId="1">Foglio3!$B$2:$K$123</definedName>
    <definedName name="_xlnm.Print_Titles" localSheetId="1">Foglio3!$2:$2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3" l="1"/>
  <c r="K68" i="3"/>
  <c r="K65" i="3"/>
  <c r="K63" i="3"/>
  <c r="H63" i="3"/>
  <c r="K44" i="3"/>
  <c r="K46" i="3"/>
  <c r="H46" i="3"/>
  <c r="H68" i="3"/>
  <c r="H89" i="3"/>
  <c r="K120" i="3"/>
  <c r="K116" i="3"/>
  <c r="K115" i="3"/>
  <c r="K113" i="3"/>
  <c r="H113" i="3"/>
  <c r="K90" i="3"/>
  <c r="K72" i="3"/>
  <c r="H72" i="3"/>
  <c r="K69" i="3"/>
  <c r="H69" i="3"/>
  <c r="K55" i="3"/>
  <c r="K39" i="3"/>
  <c r="K25" i="3"/>
  <c r="K17" i="3"/>
  <c r="H17" i="3"/>
  <c r="H120" i="3"/>
  <c r="H116" i="3"/>
  <c r="H115" i="3"/>
  <c r="H114" i="3"/>
  <c r="H90" i="3"/>
  <c r="H55" i="3"/>
  <c r="H45" i="3"/>
  <c r="H39" i="3"/>
  <c r="H25" i="3"/>
  <c r="H13" i="3"/>
  <c r="H11" i="3"/>
</calcChain>
</file>

<file path=xl/sharedStrings.xml><?xml version="1.0" encoding="utf-8"?>
<sst xmlns="http://schemas.openxmlformats.org/spreadsheetml/2006/main" count="1463" uniqueCount="795">
  <si>
    <t>N°</t>
  </si>
  <si>
    <t>CIG</t>
  </si>
  <si>
    <t>Struttura proponente</t>
  </si>
  <si>
    <t>Oggetto del bando</t>
  </si>
  <si>
    <t>Procedura di scelta del contraente</t>
  </si>
  <si>
    <t>Elenco operatori invitati Ragione Sociale             C.F./P.IVA</t>
  </si>
  <si>
    <t>Tempi di completamento opera servizio o fornitura</t>
  </si>
  <si>
    <t>ZA60842D94</t>
  </si>
  <si>
    <t xml:space="preserve">ACQUISTO BADGES  PER LA RILEVAZIONE PRESENZE DEL PERSONALE DIPENDENTE  </t>
  </si>
  <si>
    <t>Aggiudicatario Ragione Sociale C.F./P.IVA</t>
  </si>
  <si>
    <t xml:space="preserve">SERVIZIO ECONOMATO     </t>
  </si>
  <si>
    <t>Importo somme liquidate (anno - importo)</t>
  </si>
  <si>
    <t>AFFIDAMENTO IN ECONOMIA - COTTIMO FIDUCIARIO</t>
  </si>
  <si>
    <t>Importo di aggiudicazione</t>
  </si>
  <si>
    <t>testo opzionale</t>
  </si>
  <si>
    <t>Azienda esempio spa , 12345678901</t>
  </si>
  <si>
    <t>GA60842D96</t>
  </si>
  <si>
    <t>ACQUISTO MATERIALE INFORMATICO</t>
  </si>
  <si>
    <t>Società 1 srl , 02045678901 ; Società 2 srl , 02045008901</t>
  </si>
  <si>
    <t>GA60042D96</t>
  </si>
  <si>
    <t xml:space="preserve">SERVIZIO TECNICO     </t>
  </si>
  <si>
    <t>ACQUISTO MATERIALE DI CANCELLERIA</t>
  </si>
  <si>
    <t>PROCEDURA APERTA</t>
  </si>
  <si>
    <t>01/12/2012 - 20/12/2013</t>
  </si>
  <si>
    <t>03/01/2013 - 20/10/2013</t>
  </si>
  <si>
    <t>2013 - 484,00</t>
  </si>
  <si>
    <t>2012 - 500,00 ; 2013 - 600,00</t>
  </si>
  <si>
    <t>2013 - 500,00 ; 2014 - 600,00</t>
  </si>
  <si>
    <t>PROCEDURA RISTRETTA</t>
  </si>
  <si>
    <t>DIALOGO COMPETITIVO</t>
  </si>
  <si>
    <t>SISTEMA DINAMICO DI ACQUISIZIONE</t>
  </si>
  <si>
    <t>PROCEDURA SELETTIVA EX ART 238 C.7, D.LGS. 163/2006</t>
  </si>
  <si>
    <t>PROCEDURA RISTRETTA DERIVANTE DA AVVISI CON CUI SI INDICE LA GARA</t>
  </si>
  <si>
    <t>AFFIDAMENTO DIRETTO A SOCIETA' IN HOUSE</t>
  </si>
  <si>
    <t>AFFIDAMENTO DIRETTO IN ADESIONE AD ACCORDO QUADRO/CONVENZIONE</t>
  </si>
  <si>
    <t>PROCEDURA AI SENSI DEI REGOLAMENTI DEGLI ORGANI COSTITUZIONALI</t>
  </si>
  <si>
    <t>CONFRONTO COMPETITIVO IN ADESIONE AD ACCORDO QUADRO/CONVENZIONE</t>
  </si>
  <si>
    <t>PROCEDURA NEGOZIATA PREVIA PUBBLICAZIONE</t>
  </si>
  <si>
    <t>PROCEDURA NEGOZIATA SENZA PREVIA PUBBLICAZIONE</t>
  </si>
  <si>
    <t>PROCEDURA NEGOZIATA SENZA PREVIA INDIZIONE DI GARA (SETTORI SPECIALI)</t>
  </si>
  <si>
    <t>PROCEDURA NEGOZIATA CON PREVIA INDIZIONE DI GARA (SETTORI SPECIALI)</t>
  </si>
  <si>
    <t>AFFIDAMENTO DIRETTO</t>
  </si>
  <si>
    <t>AFFIDAMENTO DIRETTO A SOCIETA' RAGGRUPPATE/CONSORZIATE O CONTROLLATE NELLE CONCESSIONI E NEI PARTENARIATI</t>
  </si>
  <si>
    <t>PROCEDURA RISTRETTA SEMPLIFICATA</t>
  </si>
  <si>
    <t>PROCEDURA DERIVANTE DA LEGGE REGIONALE</t>
  </si>
  <si>
    <t>AFFIDAMENTO DIRETTO PER VARIANTE SUPERIORE AL 20% DELL'IMPORTO CONTRATTUALE</t>
  </si>
  <si>
    <t>AFFIDAMENTO RISERVATO</t>
  </si>
  <si>
    <t>PROCEDURA NEGOZIATA PER AFFIDAMENTI SOTTO SOGLIA</t>
  </si>
  <si>
    <t>PROCEDURA ART.16 COMMA 2-BIS DPR 380/2001 PER OPERE URBANIZZAZIONE A SCOMPUTO PRIMARIE SOTTO SOGLIA COMUNITARIA</t>
  </si>
  <si>
    <t>PARTERNARIATO PER L’INNOVAZIONE</t>
  </si>
  <si>
    <t>PROCEDURA COMPETITIVA CON NEGOZIAZIONE</t>
  </si>
  <si>
    <t>PROCEDURA DISCIPLINATA DA REGOLAMENTO INTERNO PER SETTORI SPECIALI</t>
  </si>
  <si>
    <t>AFFIDAMENTO DIRETTO EX ART. 5 DELLA LEGGE 381/91</t>
  </si>
  <si>
    <t>9053959B51</t>
  </si>
  <si>
    <t>ZB334BEB8D</t>
  </si>
  <si>
    <t>Z3134DDEDE</t>
  </si>
  <si>
    <t>ZA234DE2DA</t>
  </si>
  <si>
    <t>ZCC34DEB3B</t>
  </si>
  <si>
    <t>ZB934DEB03</t>
  </si>
  <si>
    <t>Z11350EC80</t>
  </si>
  <si>
    <t>ZF7351C277</t>
  </si>
  <si>
    <t>Z39354718C</t>
  </si>
  <si>
    <t>Z703548546</t>
  </si>
  <si>
    <t>ZE63553D0D</t>
  </si>
  <si>
    <t>Z8935D2625</t>
  </si>
  <si>
    <t>ZCE35E62CE</t>
  </si>
  <si>
    <t>Z4735E62B2</t>
  </si>
  <si>
    <t>Z3235824C1</t>
  </si>
  <si>
    <t xml:space="preserve">
ZAA35EF5FA</t>
  </si>
  <si>
    <t xml:space="preserve">
ZE035EA086</t>
  </si>
  <si>
    <t>Z3F3660398</t>
  </si>
  <si>
    <t>Z283669F2C</t>
  </si>
  <si>
    <t>Z423669F51</t>
  </si>
  <si>
    <t>ZA5369CD51</t>
  </si>
  <si>
    <t>ZF736CA947</t>
  </si>
  <si>
    <t>ZCB36F1AB9</t>
  </si>
  <si>
    <t>ZD436FEC07</t>
  </si>
  <si>
    <t>Z1236FECAF</t>
  </si>
  <si>
    <t>Z0A371E473</t>
  </si>
  <si>
    <t>Z313725AD0</t>
  </si>
  <si>
    <t>Z4537310B0</t>
  </si>
  <si>
    <t>ZFA373FAC8</t>
  </si>
  <si>
    <t>Z59375E1D2</t>
  </si>
  <si>
    <t>ZBD3928449</t>
  </si>
  <si>
    <t>Z8137E702F</t>
  </si>
  <si>
    <t>Z1337EA0F9</t>
  </si>
  <si>
    <t>Z713819AA4</t>
  </si>
  <si>
    <t xml:space="preserve">ZF2382EA6A </t>
  </si>
  <si>
    <t>ZE038308DC</t>
  </si>
  <si>
    <t xml:space="preserve">Z723840691 </t>
  </si>
  <si>
    <t>Z05384455A</t>
  </si>
  <si>
    <t>Z623844101</t>
  </si>
  <si>
    <t>ZC4384323D</t>
  </si>
  <si>
    <t>Z5038677C4</t>
  </si>
  <si>
    <t>Z3D385D1D9</t>
  </si>
  <si>
    <t>Z613866DA4</t>
  </si>
  <si>
    <t>Z0E3867A91</t>
  </si>
  <si>
    <t>Z143877C16</t>
  </si>
  <si>
    <t>948384192B</t>
  </si>
  <si>
    <t>ZF13899138</t>
  </si>
  <si>
    <t>ZE938A2418</t>
  </si>
  <si>
    <t>Z5038EB2CB</t>
  </si>
  <si>
    <t>953577741E</t>
  </si>
  <si>
    <t>Z083912E57</t>
  </si>
  <si>
    <t>Z493913AF5</t>
  </si>
  <si>
    <t>Z0139243E3</t>
  </si>
  <si>
    <t>ZB3392809C</t>
  </si>
  <si>
    <t>ZD93926C75</t>
  </si>
  <si>
    <t>ZCE3924537</t>
  </si>
  <si>
    <t>Servizi cloud Data center</t>
  </si>
  <si>
    <t>Incarico Dpo Comune di Pinerolo</t>
  </si>
  <si>
    <t>Vulnerability Assessment Passi</t>
  </si>
  <si>
    <t>Aggiornamento e verifica applicazione coldfusion per fix vulnerabilità</t>
  </si>
  <si>
    <t>Servizio VoIP aziendale</t>
  </si>
  <si>
    <t>Piattaforma webinar</t>
  </si>
  <si>
    <t>Linea VoIP SGAte</t>
  </si>
  <si>
    <t>Certificati ssl per servizio EasyPA</t>
  </si>
  <si>
    <t>Certificati Wildcard</t>
  </si>
  <si>
    <t>Polizza sanitaria Generasalute</t>
  </si>
  <si>
    <t>Abbonamento Zoom standard Pro</t>
  </si>
  <si>
    <t>Segreteria tecnica Odv</t>
  </si>
  <si>
    <t>Acquisto materiale ufficio</t>
  </si>
  <si>
    <t>Fornitura specialista IT</t>
  </si>
  <si>
    <t>Acquisto SW Scriptcase</t>
  </si>
  <si>
    <t>Dpo Comune di Parrano</t>
  </si>
  <si>
    <t>Acquisto n.6 copie CCNL per dipendenti</t>
  </si>
  <si>
    <t>Acquisto n.5 utenze firma digitale</t>
  </si>
  <si>
    <t>Ricarica numero verde Sgate</t>
  </si>
  <si>
    <t>rinnovo account Zoom</t>
  </si>
  <si>
    <t>Servizi specialistici IT</t>
  </si>
  <si>
    <t>Incarico Dpo Comune di San Venanzo</t>
  </si>
  <si>
    <t>Incarico Dpo Comune di San Marco in Lamis</t>
  </si>
  <si>
    <t xml:space="preserve">Buoni pasto elettronici </t>
  </si>
  <si>
    <t>Servizio di informatizzazione procedura gestione contratti e customer care</t>
  </si>
  <si>
    <t>Acquisto acqua direzione + bicchieri</t>
  </si>
  <si>
    <t>Acquisto Fortianalyzer</t>
  </si>
  <si>
    <t xml:space="preserve">Autenticazione verbale assemblea per deposito </t>
  </si>
  <si>
    <t xml:space="preserve">Piattaforma videoconferenza </t>
  </si>
  <si>
    <t>Commissione Welfare</t>
  </si>
  <si>
    <t>Provvista per servizi postali</t>
  </si>
  <si>
    <t>Incarico Dpo Comune di Lisciano Niccone</t>
  </si>
  <si>
    <t>Incarico Dpo Comune di Montone</t>
  </si>
  <si>
    <t>Stampa brochure Evento Missione Italia</t>
  </si>
  <si>
    <t>Acquisto buste da lettera con logo</t>
  </si>
  <si>
    <t>Elaborazione grafica pannelli per Evento Missione Italia</t>
  </si>
  <si>
    <t>Partecipazione Evento Missione Italia</t>
  </si>
  <si>
    <t>Acquisto n.6 caricabatterie per ipad Anci Comunicare</t>
  </si>
  <si>
    <t>Supporto fast track Missione Italia</t>
  </si>
  <si>
    <t>Licenza uso Software fast track Missione Italia</t>
  </si>
  <si>
    <t>Servizi specialistici it per attività sistemistiche</t>
  </si>
  <si>
    <t xml:space="preserve">Servizi specialistici it </t>
  </si>
  <si>
    <t>Incarico Dpo Comune di Bedero Valcuvia</t>
  </si>
  <si>
    <t>Acquisto acqua per il personale</t>
  </si>
  <si>
    <t>Redazione verbale Assemblea straordinaria</t>
  </si>
  <si>
    <t>Sviluppo nuovo applicativo Aci Pra</t>
  </si>
  <si>
    <t xml:space="preserve">Supporto campagna abbonamenti </t>
  </si>
  <si>
    <t>Servizi di housing infrastruttura IT</t>
  </si>
  <si>
    <t>Supporto allo sviluppo di applicazioni web e mobile</t>
  </si>
  <si>
    <t>Sottoscrizione Annuale Ninja form pacchetto elite</t>
  </si>
  <si>
    <t>Provvista marche da bollo</t>
  </si>
  <si>
    <t>Acquisto n.2 pc per sviluppatori</t>
  </si>
  <si>
    <t>Abbonamento banca dati Eutekne</t>
  </si>
  <si>
    <t>dpo Comune di Gassino Torinese</t>
  </si>
  <si>
    <t>Integrazione giornate sistemista jr</t>
  </si>
  <si>
    <t>Acquisto manuale Project Management</t>
  </si>
  <si>
    <t xml:space="preserve">Acquisto acqua direzione </t>
  </si>
  <si>
    <t>Incarico DPO Comune di Monteleone D'Orvieto</t>
  </si>
  <si>
    <t>Incarico DPO Comune di Montegabbione</t>
  </si>
  <si>
    <t>Proroga contratto postazioni uso ufficio e coworking</t>
  </si>
  <si>
    <t>Acquisto quaderni per promozione Assemblea Anci</t>
  </si>
  <si>
    <t>Realizzazione gioco per sindaci per Assemblea Anci</t>
  </si>
  <si>
    <t>Proroga assistenza Team System</t>
  </si>
  <si>
    <t>Proroga sistemista jr fino al 31/12</t>
  </si>
  <si>
    <t>Acquisto HW qnap+dischi</t>
  </si>
  <si>
    <t>Acquisto n.200 penne personalizzate</t>
  </si>
  <si>
    <t>Partecipazione al WORLD BUSINESS FORUM MILANO 2022</t>
  </si>
  <si>
    <t>Acquisto bollini corse pony</t>
  </si>
  <si>
    <t>Incarico DPO Comune di Suvereto</t>
  </si>
  <si>
    <t>Certificazione PM</t>
  </si>
  <si>
    <t>Software pianificazione turni</t>
  </si>
  <si>
    <t>Buoni pasto elettronici_convenzione consip</t>
  </si>
  <si>
    <t>Materiale promozionale Assemblea Anci</t>
  </si>
  <si>
    <t>Abbonamento zoom webinar</t>
  </si>
  <si>
    <t>Somministrazione tecnico it progetto Help desk informatico</t>
  </si>
  <si>
    <t>Stampa depliant Assemblea Anci</t>
  </si>
  <si>
    <t>Acquisto panettoni per omaggi natalizi</t>
  </si>
  <si>
    <t>Rinnovo canone erogatore acqua e acquisto n.40 boccioni</t>
  </si>
  <si>
    <t>Estensione zoom meetings a 500 partecipanti</t>
  </si>
  <si>
    <t>Fornitura componenti hw e sw per infrastruttura ICT Anci Digitale</t>
  </si>
  <si>
    <t>Sviluppo applicativo Banca Dati Anci-Coripet</t>
  </si>
  <si>
    <t>licenze antivirus Trend Micro</t>
  </si>
  <si>
    <t>Rinnovo consulente diritto del lavoro</t>
  </si>
  <si>
    <t>Consulenza tributaria e fiscale</t>
  </si>
  <si>
    <t>Gestione piattaforma fatturazione elettronica</t>
  </si>
  <si>
    <t>Evento aziendale di Natale 2022</t>
  </si>
  <si>
    <t>Acquisto bustine per bigliettini natalizi</t>
  </si>
  <si>
    <t>Ninja Forms</t>
  </si>
  <si>
    <t>Punto Lottomatica/sisal</t>
  </si>
  <si>
    <t>07/01/2022 - 06/11/2022</t>
  </si>
  <si>
    <t>01/03/2022 - 31/03/2022</t>
  </si>
  <si>
    <t>01/02/2022 - 30/09/2022</t>
  </si>
  <si>
    <t>01/02/2022 - 31/01/2023</t>
  </si>
  <si>
    <t>11/02/2022 - 10/02/2024</t>
  </si>
  <si>
    <t>24/02/2022 - 24/02/2022</t>
  </si>
  <si>
    <t>01/03/2022 - 28/02/2024</t>
  </si>
  <si>
    <t>11/04/2022 - 30/09/2022</t>
  </si>
  <si>
    <t>01/05/2022 - 31/12/2022</t>
  </si>
  <si>
    <t>02/05/2022 - 31/12/2026</t>
  </si>
  <si>
    <t>06/04/2022 - 06/04/2022</t>
  </si>
  <si>
    <t>04/05/2022 - 04/05/2022</t>
  </si>
  <si>
    <t>05/07/2022 - 04/07/2023</t>
  </si>
  <si>
    <t>29/04/2022 - 29/04/2022</t>
  </si>
  <si>
    <t>05/10/2022 - 04/10/2023</t>
  </si>
  <si>
    <t>17/05/2022 - 17/05/2022</t>
  </si>
  <si>
    <t>17/05/2022 - 31/12/2022</t>
  </si>
  <si>
    <t>24/05/2022 - 23/05/2023</t>
  </si>
  <si>
    <t>23/05/2022 - 22/05/2023</t>
  </si>
  <si>
    <t>30/05/2022 - 30/05/2022</t>
  </si>
  <si>
    <t>07/06/2022 - 21/06/2022</t>
  </si>
  <si>
    <t>07/06/2022 - 31/12/2023</t>
  </si>
  <si>
    <t>09/06/2022 - 21/06/2022</t>
  </si>
  <si>
    <t>09/06/2022 - 09/06/2022</t>
  </si>
  <si>
    <t>20/06/2022 - 23/06/2022</t>
  </si>
  <si>
    <t>16/06/2022 - 16/06/2022</t>
  </si>
  <si>
    <t>17/06/2022 - 17/06/2022</t>
  </si>
  <si>
    <t>21/06/2022 - 22/06/2022</t>
  </si>
  <si>
    <t>21/06/2022 - 21/06/2022</t>
  </si>
  <si>
    <t>01/07/2022 - 31/10/2022</t>
  </si>
  <si>
    <t>AREA SERVIZI E PROGETTI</t>
  </si>
  <si>
    <t>AREA PERSONALE E AMMINISTRAZIONE</t>
  </si>
  <si>
    <t>AREA SISTEMI INFORMATIVI</t>
  </si>
  <si>
    <t>SEGRETERIA AU</t>
  </si>
  <si>
    <t>10/01/2022 - 31/12/2023</t>
  </si>
  <si>
    <t>0</t>
  </si>
  <si>
    <t xml:space="preserve">2022 - 10.000,00 </t>
  </si>
  <si>
    <t xml:space="preserve">2022 - 1.500,00 </t>
  </si>
  <si>
    <t>2022 - 1.919,40 ; 2023 - 159,95</t>
  </si>
  <si>
    <t>01/01/2022 - 31/12/2022</t>
  </si>
  <si>
    <t xml:space="preserve">2022 - 5.060,00 </t>
  </si>
  <si>
    <t xml:space="preserve">2022 - 3.180,00 </t>
  </si>
  <si>
    <t xml:space="preserve">2022 - 400,00 </t>
  </si>
  <si>
    <t xml:space="preserve">2022 - 313,50 </t>
  </si>
  <si>
    <t>04/02/2022 - 03/02/2023</t>
  </si>
  <si>
    <t xml:space="preserve">2022 - 1.665,50 </t>
  </si>
  <si>
    <t xml:space="preserve">2022 - 139,90 </t>
  </si>
  <si>
    <t>23/03/2022 - 22/03/2023</t>
  </si>
  <si>
    <t xml:space="preserve">2022 - 3.000,00 </t>
  </si>
  <si>
    <t>08/02/2022 - 08/02/2022</t>
  </si>
  <si>
    <t xml:space="preserve">2022 - 105,73 </t>
  </si>
  <si>
    <t>01/03/2022 - 31/12/2022</t>
  </si>
  <si>
    <t xml:space="preserve">2022 - 16.000,00 </t>
  </si>
  <si>
    <t xml:space="preserve">2022 - 2.309,00 </t>
  </si>
  <si>
    <t>01/03/2022 - 22/03/2023</t>
  </si>
  <si>
    <t>2022 - 36,00</t>
  </si>
  <si>
    <t>2022 - 298,00</t>
  </si>
  <si>
    <t>04/03/2022 - 04/03/2022</t>
  </si>
  <si>
    <t xml:space="preserve">2022 - 1.000,00 </t>
  </si>
  <si>
    <t>01/04/2022 - 30/06/2022</t>
  </si>
  <si>
    <t xml:space="preserve">2022 - 15.900,00 </t>
  </si>
  <si>
    <t>08/04/2022 - 07/04/2023</t>
  </si>
  <si>
    <t>07/04/2022 - 06/04/2023</t>
  </si>
  <si>
    <t xml:space="preserve">2022 - 1.825,20 </t>
  </si>
  <si>
    <t>2022 - 19.405,96</t>
  </si>
  <si>
    <t xml:space="preserve">2022 - 750,00 </t>
  </si>
  <si>
    <t xml:space="preserve">2022 - 152,20 </t>
  </si>
  <si>
    <t xml:space="preserve">2022 - 18,94 </t>
  </si>
  <si>
    <t>2022 - 6.756,91</t>
  </si>
  <si>
    <t xml:space="preserve">2022 - 250,00 </t>
  </si>
  <si>
    <t xml:space="preserve">2022 - 492,00 </t>
  </si>
  <si>
    <t xml:space="preserve">2022 - 24,90 </t>
  </si>
  <si>
    <t xml:space="preserve">2022 - 514,80 </t>
  </si>
  <si>
    <t xml:space="preserve">2022 - 717,60 </t>
  </si>
  <si>
    <t xml:space="preserve">2022 - 8.036,00 </t>
  </si>
  <si>
    <t xml:space="preserve">2022 - 810,00 </t>
  </si>
  <si>
    <t xml:space="preserve">2022 - 480,00 </t>
  </si>
  <si>
    <t xml:space="preserve">2022 - 180,00 </t>
  </si>
  <si>
    <t xml:space="preserve">2022 - 200,00 </t>
  </si>
  <si>
    <t xml:space="preserve">2022 - 15.000,00 </t>
  </si>
  <si>
    <t xml:space="preserve">2022 - 150,00 </t>
  </si>
  <si>
    <t xml:space="preserve">2022 - 2.200,00 </t>
  </si>
  <si>
    <t>2022 - 11.682,05</t>
  </si>
  <si>
    <t>2022 - 15.762,00</t>
  </si>
  <si>
    <t>12/07/2022 - 11/07/2023</t>
  </si>
  <si>
    <t>12/07/2022 - 12/07/2022</t>
  </si>
  <si>
    <t xml:space="preserve">2022 - 280,00 </t>
  </si>
  <si>
    <t xml:space="preserve">2022 - 298,00 </t>
  </si>
  <si>
    <t>29/07/2022 - 29/07/2022</t>
  </si>
  <si>
    <t xml:space="preserve">2022 - 1.846,00 </t>
  </si>
  <si>
    <t>01/08/2022 - 31/12/2022</t>
  </si>
  <si>
    <t>01/09/2022 - 30/04/2023</t>
  </si>
  <si>
    <t>2022 - 5.491,20 ; 2023 - 1.830,40</t>
  </si>
  <si>
    <t>2022 - 4.200,00 ; 2023 - 1.400,00</t>
  </si>
  <si>
    <t>01/04/2023 - 31/03/2026</t>
  </si>
  <si>
    <t>7</t>
  </si>
  <si>
    <t>01/09/2022 - 21/11/2022</t>
  </si>
  <si>
    <t>01/09/2022 - 01/09/2022</t>
  </si>
  <si>
    <t xml:space="preserve">2022 - 15,00 </t>
  </si>
  <si>
    <t>23/09/2022 - 22/09/2023</t>
  </si>
  <si>
    <t>2022 - 304,78</t>
  </si>
  <si>
    <t>20/09/2022 - 31/03/2023</t>
  </si>
  <si>
    <t>2022 - 480,00 ; 2023 - 160,00</t>
  </si>
  <si>
    <t>06/10/2022 - 31/12/2022</t>
  </si>
  <si>
    <t>26/09/2022 - 26/09/2022</t>
  </si>
  <si>
    <t>2022 - 2.760,00</t>
  </si>
  <si>
    <t>01/01/2023 - 31/12/2028</t>
  </si>
  <si>
    <t>2023 - 1.400,00</t>
  </si>
  <si>
    <t>01/10/2022 - 30/09/2023</t>
  </si>
  <si>
    <t>18/10/2022 - 31/10/2022</t>
  </si>
  <si>
    <t>2022 - 2.070,00</t>
  </si>
  <si>
    <t>11/10/2022 - 11/10/2022</t>
  </si>
  <si>
    <t>2022 - 31,05</t>
  </si>
  <si>
    <t>2022 - 20,00</t>
  </si>
  <si>
    <t>19/10/2022 - 18/10/2023</t>
  </si>
  <si>
    <t>19/10/2022 - 18/10/2024</t>
  </si>
  <si>
    <t>6</t>
  </si>
  <si>
    <t>1</t>
  </si>
  <si>
    <t>67</t>
  </si>
  <si>
    <t>01/02/2023 - 31/01/2025</t>
  </si>
  <si>
    <t>2023 - 20.216,00</t>
  </si>
  <si>
    <t>21/10/2022 - 21/10/2022</t>
  </si>
  <si>
    <t>21/10/2022 - 21/11/2022</t>
  </si>
  <si>
    <t>2023 - 10.000,00</t>
  </si>
  <si>
    <t>01/01/2023 - 31/12/2024</t>
  </si>
  <si>
    <t>4</t>
  </si>
  <si>
    <t>3</t>
  </si>
  <si>
    <t>5</t>
  </si>
  <si>
    <t>2</t>
  </si>
  <si>
    <t>02/11/2022 - 31/12/2022</t>
  </si>
  <si>
    <t>2023 - 3.001,50</t>
  </si>
  <si>
    <t>26/10/2022 - 26/10/2022</t>
  </si>
  <si>
    <t>27/10/2022 - 27/10/2022</t>
  </si>
  <si>
    <t>2022 - 79,20</t>
  </si>
  <si>
    <t>2022 - 1.380,00</t>
  </si>
  <si>
    <t>28/10/2022 - 28/10/2022</t>
  </si>
  <si>
    <t>2022 - 780,00</t>
  </si>
  <si>
    <t>08/11/2022 - 09/11/2022</t>
  </si>
  <si>
    <t>2022 - 1.795,00</t>
  </si>
  <si>
    <t>02/11/2022 - 02/11/2022</t>
  </si>
  <si>
    <t>2022 - 179,01</t>
  </si>
  <si>
    <t>10/11/2022 - 09/11/2024</t>
  </si>
  <si>
    <t>01/03/2023 - 31/05/2023</t>
  </si>
  <si>
    <t>9</t>
  </si>
  <si>
    <t>07/11/2022 - 06/04/2023</t>
  </si>
  <si>
    <t>01/01/2023 - 31/01/2023</t>
  </si>
  <si>
    <t>21/11/2022 - 20/11/2024</t>
  </si>
  <si>
    <t>15/11/2022 - 21/11/2022</t>
  </si>
  <si>
    <t>2022 - 1.290,00</t>
  </si>
  <si>
    <t>21/11/2022 - 04/10/2023</t>
  </si>
  <si>
    <t>2022 - 559,33</t>
  </si>
  <si>
    <t>28/11/2022 - 28/05/2023</t>
  </si>
  <si>
    <t>15</t>
  </si>
  <si>
    <t>21/11/2022 - 21/11/2022</t>
  </si>
  <si>
    <t>2022 - 404,70</t>
  </si>
  <si>
    <t>01/12/2022 - 01/12/2022</t>
  </si>
  <si>
    <t>2022 - 1.150,00</t>
  </si>
  <si>
    <t>09/12/2022 - 08/12/2023</t>
  </si>
  <si>
    <t>2022 - 374,92</t>
  </si>
  <si>
    <t>16/12/2022 - 04/10/2023</t>
  </si>
  <si>
    <t>2022 - 447,93</t>
  </si>
  <si>
    <t>01/01/2023 - 28/02/2023</t>
  </si>
  <si>
    <t>07/12/2022 - 07/12/2022</t>
  </si>
  <si>
    <t>2022 - 65,19</t>
  </si>
  <si>
    <t>10/01/2023 - 10/03/023</t>
  </si>
  <si>
    <t>15/12/2022 - 14/12/2023</t>
  </si>
  <si>
    <t>40</t>
  </si>
  <si>
    <t>23</t>
  </si>
  <si>
    <t>16/12/2022 - 31/12/2022</t>
  </si>
  <si>
    <t>2022 - 1.230,00</t>
  </si>
  <si>
    <t>2023 - 1.082,95</t>
  </si>
  <si>
    <t>20/12/2022 - 20/12/2022</t>
  </si>
  <si>
    <t>16/12/2022 - 16/12/2022</t>
  </si>
  <si>
    <t>2022 - 31,15</t>
  </si>
  <si>
    <t>21/12/2022 - 21/12/2022</t>
  </si>
  <si>
    <t>2022 - 1.000,00</t>
  </si>
  <si>
    <t>28/12/2022 - 28/12/2022</t>
  </si>
  <si>
    <t>2022 - 12,50</t>
  </si>
  <si>
    <t>01/01/2023 - 30/06/2023</t>
  </si>
  <si>
    <t>Servizi specialistici IT Software Architect</t>
  </si>
  <si>
    <t>A.G. informatica S.r.l. , 04641681004 ;  Ecra S.r.l. , 04645920655 ; Newcom Technology S.r.l. , 02759540848 ; Prosystem Service S.r.l. , 05284101002 ; Mactronics.IT S.r.l. , 06839300966</t>
  </si>
  <si>
    <t>Erogazione Webinar</t>
  </si>
  <si>
    <t>Buoni carburante per dipendenti</t>
  </si>
  <si>
    <t>Pacchetto formazione utilizzo piattaforma acquisti telematici</t>
  </si>
  <si>
    <t>8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</si>
  <si>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</si>
  <si>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</si>
  <si>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</si>
  <si>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</si>
  <si>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</si>
  <si>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</si>
  <si>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</si>
  <si>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</si>
  <si>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</si>
  <si>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</si>
  <si>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</si>
  <si>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</si>
  <si>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</si>
  <si>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</si>
  <si>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</si>
  <si>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</si>
  <si>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</si>
  <si>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</si>
  <si>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</si>
  <si>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</si>
  <si>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</si>
  <si>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</si>
  <si>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</si>
  <si>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</si>
  <si>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</si>
  <si>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</si>
  <si>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</si>
  <si>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</si>
  <si>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</si>
  <si>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</si>
  <si>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</si>
  <si>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</si>
  <si>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</si>
  <si>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</si>
  <si>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</si>
  <si>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</si>
  <si>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</si>
  <si>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</si>
  <si>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</si>
  <si>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</si>
  <si>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</si>
  <si>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</si>
  <si>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</si>
  <si>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</si>
  <si>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</si>
  <si>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</si>
  <si>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</si>
  <si>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</si>
  <si>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</si>
  <si>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</si>
  <si>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</si>
  <si>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</si>
  <si>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</si>
  <si>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</si>
  <si>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</si>
  <si>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</si>
  <si>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</si>
  <si>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</si>
  <si>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</si>
  <si>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</si>
  <si>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</si>
  <si>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</si>
  <si>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</si>
  <si>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</si>
  <si>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</si>
  <si>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</si>
  <si>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</si>
  <si>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</si>
  <si>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</si>
  <si>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</si>
  <si>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</si>
  <si>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</si>
  <si>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</si>
  <si>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</si>
  <si>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</si>
  <si>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</si>
  <si>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</si>
  <si>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</si>
  <si>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</si>
  <si>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</si>
  <si>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</si>
  <si>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</si>
  <si>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</si>
  <si>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</si>
  <si>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</si>
  <si>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</si>
  <si>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</si>
  <si>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</si>
  <si>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</si>
  <si>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</si>
  <si>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</si>
  <si>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ARUBA S.P.A. , 01573850516</t>
  </si>
  <si>
    <t>STUDIO LEGALE ASSOCIATO AVV.SILVIA
BIANCO - AVV. FABRIZIO BRIGNOLO , 01457320057</t>
  </si>
  <si>
    <t>ITI- Innovazione Tecnologica Italia Srl , 08942951008</t>
  </si>
  <si>
    <t>Vibes Art Studio ltd , 217508711</t>
  </si>
  <si>
    <t>Ehinet srl , 07931091008</t>
  </si>
  <si>
    <t>BG&amp;Partners Srl , 06272481000</t>
  </si>
  <si>
    <t>Intred SpA , 02018740981</t>
  </si>
  <si>
    <t>Trust Italia S.p.A , 01214540559</t>
  </si>
  <si>
    <t>FGM MANAGEMENT CONSULTING S.R.L. , 05092261006</t>
  </si>
  <si>
    <t>Ikea Italia Retail srl , 02992760963</t>
  </si>
  <si>
    <t>Ti service srl , 01624781009</t>
  </si>
  <si>
    <t>Netspecial s.a.s. , 03866130960</t>
  </si>
  <si>
    <t>INFOCERT S.p.A. , 07945211006</t>
  </si>
  <si>
    <t>NUMERO VERDE ITALIA SRL , 09530731000</t>
  </si>
  <si>
    <t>SOFTLAB TECH S.P.A. , 01621651007</t>
  </si>
  <si>
    <t>MISCELLANEA SRLS , 15980061004</t>
  </si>
  <si>
    <t>Tedeschi Carmine , 01604010700</t>
  </si>
  <si>
    <t>Edenred srl , 09429840151</t>
  </si>
  <si>
    <t>Alfa Group S.p.A. , 05174111004</t>
  </si>
  <si>
    <t>DIEMME di Giandomenico Di Mattia , 00427550587</t>
  </si>
  <si>
    <t>Domicilio srl , 11215681005</t>
  </si>
  <si>
    <t>Studio Notarile Associato Giordano Di Marcantonio , 16069491005</t>
  </si>
  <si>
    <t>JOINTLY - IL WELFARE CONDIVISO S.R.L. , 08634440963</t>
  </si>
  <si>
    <t>Poste italiane S.p.A. , 01114601006</t>
  </si>
  <si>
    <t>Garzillo Elpidio , 03499530610</t>
  </si>
  <si>
    <t>GRASSO ANTONINO S.A.S. , 05311871007</t>
  </si>
  <si>
    <t>DigitalPA srl , 03553050927</t>
  </si>
  <si>
    <t>TIPOGRAFICA RENZO PALOZZI SRL , 00943601005</t>
  </si>
  <si>
    <t>ANCI COMUNICARE S.R.L. , 09917591001</t>
  </si>
  <si>
    <t>RODRIGUEZ MAIKEL , 15160891006</t>
  </si>
  <si>
    <t>New Digital Power di Fabrizio Farenga , 09877541004</t>
  </si>
  <si>
    <t>MONZANI DAVIDE , 01521180032</t>
  </si>
  <si>
    <t>BLU SERVICE srl , 12546450151</t>
  </si>
  <si>
    <t>Rodriguez Maikel , 15160891006</t>
  </si>
  <si>
    <t>Loia Luana , 11428351008</t>
  </si>
  <si>
    <t>Pro System Service Srl , 05284101002</t>
  </si>
  <si>
    <t>Eutekne spa , 05546030015</t>
  </si>
  <si>
    <t>Gruppo Editoriale Tangram Srl , 02105800227</t>
  </si>
  <si>
    <t>REGUS BUSINESS CENTRES ITALIA , 13209120156</t>
  </si>
  <si>
    <t>Maxilia srl , 03864100361</t>
  </si>
  <si>
    <t>Grifo multimedia Srl , 04954210722</t>
  </si>
  <si>
    <t>Syscon srl , 15024021006</t>
  </si>
  <si>
    <t>HSM ITALIA SRL Unipersonale , 04135570960</t>
  </si>
  <si>
    <t>LINE EXPRESS SERVICE SRLS , 14577991004</t>
  </si>
  <si>
    <t>Aruba S.p.A. , 01573850516</t>
  </si>
  <si>
    <t>Zoom Video Communications Inc. , 1600001454</t>
  </si>
  <si>
    <t>GI Group S.p.A. , 11412450964</t>
  </si>
  <si>
    <t>Scotti Enterprise srl , 12486710960</t>
  </si>
  <si>
    <t>Marchesi 1824 S.r.l. , 02846380158</t>
  </si>
  <si>
    <t>SOFTWARE E NUOVE TECNOLOGIE Societa Cooperativa , 04514100488</t>
  </si>
  <si>
    <t>Lazzara Giovanni , 09473450584</t>
  </si>
  <si>
    <t>Croce Flavio , 13501581006</t>
  </si>
  <si>
    <t>GMA SERVICES SRL - 13770441007</t>
  </si>
  <si>
    <t>ACI INFORMATICA SPA , 00883311003</t>
  </si>
  <si>
    <t>Mactronics.IT S.r.l. , 06839300966</t>
  </si>
  <si>
    <t>Vertecchi SRL , 00907631006</t>
  </si>
  <si>
    <t>Unindustria , 80076770587</t>
  </si>
  <si>
    <t>Generali Italia S.p.A. , 01333550323</t>
  </si>
  <si>
    <t>Luciani Annalisa , 01352980559</t>
  </si>
  <si>
    <t>SCARSELLA AMEDEO , SCRMDA7OD22D810S</t>
  </si>
  <si>
    <t>Apple Retail Italia S.r.l. , 04935230963</t>
  </si>
  <si>
    <t>Chiarantano Michele , 16192641005</t>
  </si>
  <si>
    <t>Res Nova srl , 02477110593</t>
  </si>
  <si>
    <t xml:space="preserve">AMPM Consulting srl , 02965510593 </t>
  </si>
  <si>
    <t>REPAS LUNCH COUPON SRL , 01964741001</t>
  </si>
  <si>
    <t>Cossuto Torrevecchia s.r.l. - 15262731001</t>
  </si>
  <si>
    <t>Esselunga S.p.A. , 04916380159</t>
  </si>
  <si>
    <t>Gianvenuti Emilio , 07881541002</t>
  </si>
  <si>
    <t>CMS Adonnino Ascoli &amp; Cavasola Scamoni , 01088071004</t>
  </si>
  <si>
    <t>Codice fiscale e denominazione della Stazione Appaltante</t>
  </si>
  <si>
    <t>Elenco degli operatori invitati</t>
  </si>
  <si>
    <t>Aggiudicatario</t>
  </si>
  <si>
    <t>Importo aggiudicazione</t>
  </si>
  <si>
    <t>Tempi di completamento dell’opera, servizio o fornitura</t>
  </si>
  <si>
    <t>Importo delle somme liquidate</t>
  </si>
  <si>
    <t>Softlab Tech S.p.A.</t>
  </si>
  <si>
    <t>ZBC3960234</t>
  </si>
  <si>
    <t>RTI Vodafone-Converge</t>
  </si>
  <si>
    <t>Z2C3963C75</t>
  </si>
  <si>
    <t>Blu service srl</t>
  </si>
  <si>
    <t xml:space="preserve">Line express </t>
  </si>
  <si>
    <t>Formazione Modello 231 e Codice Etico Anci Digitale</t>
  </si>
  <si>
    <t>CRC Advisory srl</t>
  </si>
  <si>
    <t>Z653969A42</t>
  </si>
  <si>
    <t>Consulenza certificazione qualità</t>
  </si>
  <si>
    <t>Framinia ecs srl</t>
  </si>
  <si>
    <t>Z4A39761DC</t>
  </si>
  <si>
    <t>Scriptcase</t>
  </si>
  <si>
    <t>ZC739932F5</t>
  </si>
  <si>
    <t>Everex</t>
  </si>
  <si>
    <t>ZAB3993050</t>
  </si>
  <si>
    <t xml:space="preserve">Linea Voip </t>
  </si>
  <si>
    <t>Ehinet srl</t>
  </si>
  <si>
    <t>Z32399EE44</t>
  </si>
  <si>
    <t>Linea Voip SGAte</t>
  </si>
  <si>
    <t>Intred S.p.A.</t>
  </si>
  <si>
    <t>Z0F39AA30B</t>
  </si>
  <si>
    <t>Consulenza per servizio Anci Risponde</t>
  </si>
  <si>
    <t>Parrotta Pietro</t>
  </si>
  <si>
    <t>ZCC39CF625</t>
  </si>
  <si>
    <t>Generali S.p.A.</t>
  </si>
  <si>
    <t>Z0739D2EDC</t>
  </si>
  <si>
    <t>Segreteria tecnica ODV</t>
  </si>
  <si>
    <t>FGM Management Consulting</t>
  </si>
  <si>
    <t>Z4E39D4BCD</t>
  </si>
  <si>
    <t>Envato Pty Ltd</t>
  </si>
  <si>
    <t>Predisposizione rapporto preliminare Banca dati
Anci-Conai annualità 2022</t>
  </si>
  <si>
    <t>Etra S.p.A.</t>
  </si>
  <si>
    <t>Z2039DB8FB</t>
  </si>
  <si>
    <t>Zoom Video Communications</t>
  </si>
  <si>
    <t>Giammarelli Giuseppina</t>
  </si>
  <si>
    <t>ZED39FA972</t>
  </si>
  <si>
    <t>Mirto Pasquale</t>
  </si>
  <si>
    <t>Z5D39FA9DA</t>
  </si>
  <si>
    <t>Palummo Alexander</t>
  </si>
  <si>
    <t>Z2B39FAA1A</t>
  </si>
  <si>
    <t>Acquisto licenza sw per controllo validità email</t>
  </si>
  <si>
    <t>SkySoftware Technology Co., LTD</t>
  </si>
  <si>
    <t>Sysman srl</t>
  </si>
  <si>
    <t>96698493D5</t>
  </si>
  <si>
    <t>Irideos S.p.A.</t>
  </si>
  <si>
    <t>Z6E39E71BE</t>
  </si>
  <si>
    <t>Oracle Italia S.r.l.</t>
  </si>
  <si>
    <t>ZD139D5D76</t>
  </si>
  <si>
    <t>Acquisto dispositivo medico per cassetta pronto soccorso</t>
  </si>
  <si>
    <t>Antica Farmacia Reale</t>
  </si>
  <si>
    <t>Pick center</t>
  </si>
  <si>
    <t>Sviluppo estensione plugin newsletter</t>
  </si>
  <si>
    <t>Codeable Asp</t>
  </si>
  <si>
    <t>Materiale accessorio Hw</t>
  </si>
  <si>
    <t>Euronics</t>
  </si>
  <si>
    <t>Numero verde Italia srl</t>
  </si>
  <si>
    <t>Cavi collegamento firewall/switch</t>
  </si>
  <si>
    <t>Mactronics</t>
  </si>
  <si>
    <t>Z1D3A76DA9</t>
  </si>
  <si>
    <t>Materiale elettrico</t>
  </si>
  <si>
    <t>Ecosun S.r.l.</t>
  </si>
  <si>
    <t>Cancelleria</t>
  </si>
  <si>
    <t>Diemme</t>
  </si>
  <si>
    <t>Servizio di revisione legale dei conti 2023-2024-2025</t>
  </si>
  <si>
    <t>EY S.p.A.</t>
  </si>
  <si>
    <t>ZBF3A97DAD</t>
  </si>
  <si>
    <t>Luciani Annalisa</t>
  </si>
  <si>
    <t>Z9B3A949D0</t>
  </si>
  <si>
    <t>Proroga servizi Aruba in attesa della migrazione in Aci Informatica</t>
  </si>
  <si>
    <t>Aruba spa</t>
  </si>
  <si>
    <t>Z663ABC594</t>
  </si>
  <si>
    <t>Unindustria</t>
  </si>
  <si>
    <t>Intervento albero vocale IVR</t>
  </si>
  <si>
    <t>ZEB3ACB84E</t>
  </si>
  <si>
    <t>Teodori Giampaolo</t>
  </si>
  <si>
    <t>ZC63AD115C</t>
  </si>
  <si>
    <t>INCARICO DI DOCENZA PER CICLO DI 5 WEBINAR</t>
  </si>
  <si>
    <t>Garzillo Elpidio</t>
  </si>
  <si>
    <t>Z183AD137C</t>
  </si>
  <si>
    <t>Z053AE3772</t>
  </si>
  <si>
    <t>Z9C3AE37F2</t>
  </si>
  <si>
    <t>Scarsella Amedeo</t>
  </si>
  <si>
    <t>ZCC3AE9E1B</t>
  </si>
  <si>
    <t>Gi Group</t>
  </si>
  <si>
    <t>Mattarelli Corrado</t>
  </si>
  <si>
    <t>ZB53AF3BA5</t>
  </si>
  <si>
    <t>Travia Niccolò</t>
  </si>
  <si>
    <t>ZB63AF3BEA</t>
  </si>
  <si>
    <t>Materiale cancelleria</t>
  </si>
  <si>
    <t>Tipografica Palozzi</t>
  </si>
  <si>
    <t>Network Contacts</t>
  </si>
  <si>
    <t>ZD53B40603</t>
  </si>
  <si>
    <t>Gruppo Galagant</t>
  </si>
  <si>
    <t>ZBE3BD7E65</t>
  </si>
  <si>
    <t>Edenred</t>
  </si>
  <si>
    <t xml:space="preserve">Rinnovo firma digitale </t>
  </si>
  <si>
    <t>Infocert</t>
  </si>
  <si>
    <t>HSM Italia srl</t>
  </si>
  <si>
    <t>ZE33B7388E</t>
  </si>
  <si>
    <t>Attivazione del servizio di invio mailing sui server di smtp2go</t>
  </si>
  <si>
    <t>smtp2go</t>
  </si>
  <si>
    <t>Valle Giulia 2017 srl</t>
  </si>
  <si>
    <t>Z9A3B9636F</t>
  </si>
  <si>
    <t>New Digital power di Fabrizio Farenga</t>
  </si>
  <si>
    <t>Z7E3B92BD8</t>
  </si>
  <si>
    <t>Aci Informatica S.p.A.</t>
  </si>
  <si>
    <t>Monzani Davide</t>
  </si>
  <si>
    <t>Z293BC6BE7</t>
  </si>
  <si>
    <t>Crm Sgate</t>
  </si>
  <si>
    <t>Z713BF5ABD</t>
  </si>
  <si>
    <t>Supporto Licenze Oracle Sgate</t>
  </si>
  <si>
    <t>Z763BF5B1B</t>
  </si>
  <si>
    <t>Fastflow srl</t>
  </si>
  <si>
    <t>Z223C026F4</t>
  </si>
  <si>
    <t>Servizi di coordinamento progetti di sviluppo e manutenzione software</t>
  </si>
  <si>
    <t>Ti service</t>
  </si>
  <si>
    <t>ZBB3C127E5</t>
  </si>
  <si>
    <t>Maikel Rodriguez</t>
  </si>
  <si>
    <t>ZD63C2C611</t>
  </si>
  <si>
    <t>Attivazione servizio check mail</t>
  </si>
  <si>
    <t>MailerCheck</t>
  </si>
  <si>
    <t>Contratto collaborazione consulenza strategica</t>
  </si>
  <si>
    <t>Concept Conoscenze &amp; Innovazione Sas di Guido Ammaturo</t>
  </si>
  <si>
    <t>ZE23C315C7</t>
  </si>
  <si>
    <t xml:space="preserve">Spazio espositivo evento Polizia locale Riccione 21-23 settembre </t>
  </si>
  <si>
    <t>Gruppo Maggioli</t>
  </si>
  <si>
    <t>ZD33C5118A</t>
  </si>
  <si>
    <t>ZEF3C591AF</t>
  </si>
  <si>
    <t xml:space="preserve">Gi Group </t>
  </si>
  <si>
    <t>A00DDB455A</t>
  </si>
  <si>
    <t>Grafica per evento sulle Polizie Locali</t>
  </si>
  <si>
    <t xml:space="preserve">Studio Lars </t>
  </si>
  <si>
    <t>Z033C7017B</t>
  </si>
  <si>
    <t>Servizio Elaborazione buste paga e consulenza del lavoro</t>
  </si>
  <si>
    <t>A00FAF8BF0</t>
  </si>
  <si>
    <t>Acquisto materiale informatico per ufficio</t>
  </si>
  <si>
    <t>Nova S.p.A.</t>
  </si>
  <si>
    <t>Tutto casa</t>
  </si>
  <si>
    <t>Ninja form</t>
  </si>
  <si>
    <t>Rinnovo domini Anci Digitale</t>
  </si>
  <si>
    <t>Rapporto banca dati Anci Conai</t>
  </si>
  <si>
    <t>Protea srl</t>
  </si>
  <si>
    <t>ZEC3C944FD</t>
  </si>
  <si>
    <t xml:space="preserve">Predisposizione del rapporto preliminare Banca dati Anci-Conai Dati 2022 </t>
  </si>
  <si>
    <t>Di Malta Vincenza</t>
  </si>
  <si>
    <t>Z833C951DE</t>
  </si>
  <si>
    <t>Donadio Davide</t>
  </si>
  <si>
    <t>Z413C951BA</t>
  </si>
  <si>
    <t>IWS Consulting</t>
  </si>
  <si>
    <t>Loia Luana</t>
  </si>
  <si>
    <t>Z0A3C95588</t>
  </si>
  <si>
    <t>ZD43C97E40</t>
  </si>
  <si>
    <t>Sistema di videoconferenza per Progetto Piccoli e webinar Anci Digitale</t>
  </si>
  <si>
    <t>Sviluppo Applicativo Anci-Conai</t>
  </si>
  <si>
    <t>Egiweb di Gianvenuti Emilio</t>
  </si>
  <si>
    <t>ZD93CAC422</t>
  </si>
  <si>
    <t>Maffini Group S.a.s.</t>
  </si>
  <si>
    <t>Maxilia S.r.l</t>
  </si>
  <si>
    <t>Z5E3CC2258</t>
  </si>
  <si>
    <t>Z043CC0143</t>
  </si>
  <si>
    <t>Assistenza gestionale SAP</t>
  </si>
  <si>
    <t>Z9A3CDC969</t>
  </si>
  <si>
    <t>Formazione obbligatoria dei dipendenti in materia di etica, legalità e prevenzione della corruzione</t>
  </si>
  <si>
    <t>Promo P.A. Fondazione</t>
  </si>
  <si>
    <t>ZF53D5E128</t>
  </si>
  <si>
    <t>Marchesi 1824 srl</t>
  </si>
  <si>
    <t>ZDD3D413C0</t>
  </si>
  <si>
    <t>Ekart srl</t>
  </si>
  <si>
    <t>Chiarantano Michele</t>
  </si>
  <si>
    <t>Z0B3D41404</t>
  </si>
  <si>
    <t>Software e nuove tecnologie</t>
  </si>
  <si>
    <t>Acquisto Hardware</t>
  </si>
  <si>
    <t>ZE03D45A2C</t>
  </si>
  <si>
    <t>bollini corse pony</t>
  </si>
  <si>
    <t>DPO Anci Digitale, verifica e aggiornamento delle procedure privacy</t>
  </si>
  <si>
    <t>Z1B3D559EC</t>
  </si>
  <si>
    <t>Acquisto Plugin per Giornale dei Comuni</t>
  </si>
  <si>
    <t>WP Engine</t>
  </si>
  <si>
    <t>Servizio di ristorazione per evento aziendale</t>
  </si>
  <si>
    <t>GMA Services srl</t>
  </si>
  <si>
    <t>Z3F3D79A56</t>
  </si>
  <si>
    <t xml:space="preserve">Lazzara </t>
  </si>
  <si>
    <t>Guido Gobino</t>
  </si>
  <si>
    <t>Consulenza previdenziale</t>
  </si>
  <si>
    <t>Miapensione srl</t>
  </si>
  <si>
    <t>Vidimazione libri sociali</t>
  </si>
  <si>
    <t>Studio notarile Giordano Di Marcantonio</t>
  </si>
  <si>
    <t>Esselunga S.p.A.</t>
  </si>
  <si>
    <t>Studio legale Brignolo</t>
  </si>
  <si>
    <t>ZB03DDFFC8</t>
  </si>
  <si>
    <t xml:space="preserve">ZF23DEDC87 </t>
  </si>
  <si>
    <t>Acquisto firewall  - Convenzione consip Lan7_hardware</t>
  </si>
  <si>
    <t>Acquisto firewall  - Convenzione consip Lan7_assistenza</t>
  </si>
  <si>
    <t>Netspecial s.a.s.</t>
  </si>
  <si>
    <t>oltre</t>
  </si>
  <si>
    <t>Acquisto mailster per newsletter</t>
  </si>
  <si>
    <t>ZE33B64D3E</t>
  </si>
  <si>
    <t>Promhotels Soc Coop A.r.l.</t>
  </si>
  <si>
    <t>Alfa Group S.p.A.</t>
  </si>
  <si>
    <t>Rinnovo canone annuo noleggio erogatore</t>
  </si>
  <si>
    <t>Anci Digitale S.p.A. , 15483121008</t>
  </si>
  <si>
    <t>conclusione</t>
  </si>
  <si>
    <t>RICHIESTA DI PREVENTIVI SU PIATTAFORMA ACQUISTI TELEMATICI</t>
  </si>
  <si>
    <t>Studio Associato Torresi</t>
  </si>
  <si>
    <t>Alfa Group S.p.A., Var One Nord Est srl,  Intit srl</t>
  </si>
  <si>
    <t>Enzo De Fusco Labour Law, Studio associato Torresi, Studio Marco Pappalardo</t>
  </si>
  <si>
    <t>Deloitte e Touche S.p.A., KPMG S.p.A., EY S.p.A.</t>
  </si>
  <si>
    <t>ACQUISTO  SU PIATTAFORMA MEPA</t>
  </si>
  <si>
    <t>Alfasap srl</t>
  </si>
  <si>
    <t>Acquisto materiale di consumo</t>
  </si>
  <si>
    <t>Acquisto bollini per spedizioni</t>
  </si>
  <si>
    <t>Sistema smistamento chiamate</t>
  </si>
  <si>
    <t xml:space="preserve">Polizza sanitaria organo amministrativo </t>
  </si>
  <si>
    <t>Licenze zoom pro</t>
  </si>
  <si>
    <t>Crm Contact+ SGAte</t>
  </si>
  <si>
    <t>Servizio ricezione fax SGAte</t>
  </si>
  <si>
    <t>Supporto licenze oracle</t>
  </si>
  <si>
    <t>Affitto sala riunioni</t>
  </si>
  <si>
    <t>Installazione hw presso Data center</t>
  </si>
  <si>
    <t>Referente Dpo servizio privacy</t>
  </si>
  <si>
    <t>INCARICO DI DOCENZA PER WEBINAR</t>
  </si>
  <si>
    <t>Somministrazione specialista IT</t>
  </si>
  <si>
    <t>Materiale ufficio</t>
  </si>
  <si>
    <t>Licenze fortyanalizer</t>
  </si>
  <si>
    <t xml:space="preserve">Acquisto PC </t>
  </si>
  <si>
    <t>Commissioni per flexible benefit</t>
  </si>
  <si>
    <t>Partecipazione aziendale a convegno</t>
  </si>
  <si>
    <t>Stampa materiale promozionale per evento</t>
  </si>
  <si>
    <t xml:space="preserve">Licenza d'uso fast track </t>
  </si>
  <si>
    <t xml:space="preserve">Servizio di posta elettronica aziendale </t>
  </si>
  <si>
    <t>Supporto campagna abbonamenti</t>
  </si>
  <si>
    <t xml:space="preserve">Rinnovo adesione Unindustria </t>
  </si>
  <si>
    <t>Servizi alberghieri per evento</t>
  </si>
  <si>
    <t>Staff leasing addetto Help Desk informatico</t>
  </si>
  <si>
    <t>Acquisto materiale cassetta pronto soccorso</t>
  </si>
  <si>
    <t>Servizio di prevenzione protezione e sorveglianza sanitaria</t>
  </si>
  <si>
    <t>Acquisto materiale per ufficio</t>
  </si>
  <si>
    <t>Noleggio stampanti multifunzione e dispositivi elettronici</t>
  </si>
  <si>
    <t>Materiale promozionale per Assemblea Annuale Anci</t>
  </si>
  <si>
    <t>Licenza d'uso fast track</t>
  </si>
  <si>
    <t>Acquisto materiale promozionale</t>
  </si>
  <si>
    <t xml:space="preserve">Rinnovo antivirus </t>
  </si>
  <si>
    <t>Consulenza in diritto del lavoro</t>
  </si>
  <si>
    <t>Piattaforma RHD GDPR per Registro trattamenti servizio privacy</t>
  </si>
  <si>
    <t>Plug in integrativo wordpress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</si>
</sst>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8" fillId="0" borderId="0" applyFont="0" applyFill="0" applyBorder="0" applyAlignment="0" applyProtection="0"/>
  </cellStyleXfs>
  <cellXfs count="57">
    <xf numFmtId="0" fontId="0" fillId="0" borderId="0" xfId="0"/>
    <xf numFmtId="49" fontId="3" fillId="0" borderId="0" xfId="0" applyNumberFormat="1" applyFont="1"/>
    <xf numFmtId="49" fontId="4" fillId="2" borderId="4" xfId="1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/>
    <xf numFmtId="49" fontId="2" fillId="0" borderId="4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2" fillId="0" borderId="5" xfId="1" applyNumberFormat="1" applyFont="1" applyBorder="1" applyAlignment="1">
      <alignment horizontal="center" vertical="center" wrapText="1"/>
    </xf>
    <xf numFmtId="49" fontId="3" fillId="0" borderId="4" xfId="0" applyNumberFormat="1" applyFont="1" applyBorder="1"/>
    <xf numFmtId="164" fontId="2" fillId="0" borderId="5" xfId="2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wrapText="1"/>
    </xf>
    <xf numFmtId="0" fontId="0" fillId="0" borderId="4" xfId="0" applyBorder="1" applyAlignment="1">
      <alignment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49" fontId="2" fillId="3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4" fontId="2" fillId="0" borderId="5" xfId="2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49" fontId="3" fillId="6" borderId="4" xfId="0" applyNumberFormat="1" applyFont="1" applyFill="1" applyBorder="1" applyAlignment="1">
      <alignment horizontal="center"/>
    </xf>
    <xf numFmtId="49" fontId="3" fillId="6" borderId="4" xfId="0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9" fontId="3" fillId="0" borderId="5" xfId="0" applyNumberFormat="1" applyFont="1" applyBorder="1"/>
    <xf numFmtId="49" fontId="3" fillId="4" borderId="5" xfId="0" applyNumberFormat="1" applyFont="1" applyFill="1" applyBorder="1" applyAlignment="1">
      <alignment horizontal="center"/>
    </xf>
    <xf numFmtId="164" fontId="2" fillId="0" borderId="4" xfId="2" applyNumberFormat="1" applyFont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0" fontId="12" fillId="0" borderId="0" xfId="0" applyFont="1"/>
    <xf numFmtId="164" fontId="12" fillId="0" borderId="4" xfId="2" applyFont="1" applyBorder="1"/>
    <xf numFmtId="164" fontId="0" fillId="0" borderId="0" xfId="2" applyFont="1"/>
    <xf numFmtId="164" fontId="12" fillId="0" borderId="4" xfId="2" applyFont="1" applyFill="1" applyBorder="1"/>
    <xf numFmtId="0" fontId="12" fillId="0" borderId="4" xfId="0" applyFont="1" applyBorder="1" applyAlignment="1">
      <alignment horizontal="center" vertical="center" wrapText="1"/>
    </xf>
    <xf numFmtId="164" fontId="12" fillId="0" borderId="4" xfId="2" applyFont="1" applyFill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164" fontId="12" fillId="0" borderId="4" xfId="2" applyFont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4" fontId="12" fillId="0" borderId="4" xfId="2" applyNumberFormat="1" applyFont="1" applyFill="1" applyBorder="1" applyAlignment="1">
      <alignment horizontal="center" vertical="center" wrapText="1"/>
    </xf>
    <xf numFmtId="49" fontId="13" fillId="0" borderId="4" xfId="1" applyNumberFormat="1" applyFont="1" applyBorder="1" applyAlignment="1">
      <alignment horizontal="center" vertical="center" wrapText="1"/>
    </xf>
    <xf numFmtId="164" fontId="12" fillId="6" borderId="4" xfId="2" applyFont="1" applyFill="1" applyBorder="1" applyAlignment="1">
      <alignment horizontal="center" vertical="center" wrapText="1"/>
    </xf>
    <xf numFmtId="14" fontId="12" fillId="6" borderId="4" xfId="0" applyNumberFormat="1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164" fontId="12" fillId="8" borderId="4" xfId="2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49" fontId="6" fillId="0" borderId="1" xfId="1" applyNumberFormat="1" applyFont="1" applyBorder="1" applyAlignment="1">
      <alignment horizontal="center" wrapText="1"/>
    </xf>
    <xf numFmtId="49" fontId="6" fillId="0" borderId="2" xfId="1" applyNumberFormat="1" applyFont="1" applyBorder="1" applyAlignment="1">
      <alignment horizontal="center" wrapText="1"/>
    </xf>
    <xf numFmtId="49" fontId="6" fillId="0" borderId="3" xfId="1" applyNumberFormat="1" applyFont="1" applyBorder="1" applyAlignment="1">
      <alignment horizontal="center" wrapText="1"/>
    </xf>
    <xf numFmtId="0" fontId="12" fillId="8" borderId="4" xfId="0" applyFont="1" applyFill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Normale 2" xfId="1"/>
  </cellStyles>
  <dxfs count="1">
    <dxf>
      <fill>
        <patternFill patternType="solid">
          <fgColor rgb="FFFCE4D6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2"/>
  <sheetViews>
    <sheetView topLeftCell="B97" workbookViewId="0">
      <selection activeCell="D114" sqref="D114"/>
    </sheetView>
  </sheetViews>
  <sheetFormatPr defaultColWidth="9.140625" defaultRowHeight="12" x14ac:dyDescent="0.2"/>
  <cols>
    <col min="1" max="1" width="9.28515625" style="1" customWidth="1"/>
    <col min="2" max="2" width="24.140625" style="1" customWidth="1"/>
    <col min="3" max="3" width="27.140625" style="1" customWidth="1"/>
    <col min="4" max="4" width="43.85546875" style="1" customWidth="1"/>
    <col min="5" max="5" width="32.5703125" style="1" customWidth="1"/>
    <col min="6" max="6" width="24.28515625" style="1" customWidth="1"/>
    <col min="7" max="7" width="53.7109375" style="1" bestFit="1" customWidth="1"/>
    <col min="8" max="8" width="23.140625" style="1" customWidth="1"/>
    <col min="9" max="9" width="25" style="1" customWidth="1"/>
    <col min="10" max="10" width="27.42578125" style="1" customWidth="1"/>
    <col min="11" max="16384" width="9.140625" style="1"/>
  </cols>
  <sheetData>
    <row r="1" spans="1:10" x14ac:dyDescent="0.25">
      <c r="A1" s="53" t="s">
        <v>14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s="3" customFormat="1" ht="33.7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9</v>
      </c>
      <c r="H2" s="2" t="s">
        <v>13</v>
      </c>
      <c r="I2" s="2" t="s">
        <v>6</v>
      </c>
      <c r="J2" s="2" t="s">
        <v>11</v>
      </c>
    </row>
    <row r="3" spans="1:10" ht="14.45" x14ac:dyDescent="0.25">
      <c r="A3" s="24" t="s">
        <v>383</v>
      </c>
      <c r="B3" s="4" t="s">
        <v>59</v>
      </c>
      <c r="C3" s="10" t="s">
        <v>231</v>
      </c>
      <c r="D3" s="4" t="s">
        <v>118</v>
      </c>
      <c r="E3" s="4" t="s">
        <v>41</v>
      </c>
      <c r="F3" s="7"/>
      <c r="G3" s="20" t="s">
        <v>531</v>
      </c>
      <c r="H3" s="28">
        <v>1665.5</v>
      </c>
      <c r="I3" s="4" t="s">
        <v>242</v>
      </c>
      <c r="J3" s="4" t="s">
        <v>243</v>
      </c>
    </row>
    <row r="4" spans="1:10" ht="14.45" x14ac:dyDescent="0.25">
      <c r="A4" s="24" t="s">
        <v>388</v>
      </c>
      <c r="B4" s="4" t="s">
        <v>63</v>
      </c>
      <c r="C4" s="10" t="s">
        <v>228</v>
      </c>
      <c r="D4" s="4" t="s">
        <v>124</v>
      </c>
      <c r="E4" s="4" t="s">
        <v>41</v>
      </c>
      <c r="F4" s="7"/>
      <c r="G4" s="20" t="s">
        <v>532</v>
      </c>
      <c r="H4" s="28">
        <v>1091.6600000000001</v>
      </c>
      <c r="I4" s="4" t="s">
        <v>252</v>
      </c>
      <c r="J4" s="17" t="s">
        <v>233</v>
      </c>
    </row>
    <row r="5" spans="1:10" ht="22.9" x14ac:dyDescent="0.25">
      <c r="A5" s="13" t="s">
        <v>396</v>
      </c>
      <c r="B5" s="6" t="s">
        <v>68</v>
      </c>
      <c r="C5" s="25" t="s">
        <v>228</v>
      </c>
      <c r="D5" s="6" t="s">
        <v>379</v>
      </c>
      <c r="E5" s="6" t="s">
        <v>41</v>
      </c>
      <c r="F5" s="26"/>
      <c r="G5" s="27" t="s">
        <v>533</v>
      </c>
      <c r="H5" s="8">
        <v>1750</v>
      </c>
      <c r="I5" s="6" t="s">
        <v>206</v>
      </c>
      <c r="J5" s="6" t="s">
        <v>263</v>
      </c>
    </row>
    <row r="6" spans="1:10" s="7" customFormat="1" ht="14.45" x14ac:dyDescent="0.25">
      <c r="A6" s="13" t="s">
        <v>400</v>
      </c>
      <c r="B6" s="6" t="s">
        <v>70</v>
      </c>
      <c r="C6" s="10" t="s">
        <v>230</v>
      </c>
      <c r="D6" s="6" t="s">
        <v>135</v>
      </c>
      <c r="E6" s="6" t="s">
        <v>41</v>
      </c>
      <c r="G6" s="20" t="s">
        <v>476</v>
      </c>
      <c r="H6" s="8">
        <v>6756.91</v>
      </c>
      <c r="I6" s="6" t="s">
        <v>210</v>
      </c>
      <c r="J6" s="4" t="s">
        <v>266</v>
      </c>
    </row>
    <row r="7" spans="1:10" s="7" customFormat="1" ht="14.45" x14ac:dyDescent="0.25">
      <c r="A7" s="13" t="s">
        <v>405</v>
      </c>
      <c r="B7" s="6" t="s">
        <v>71</v>
      </c>
      <c r="C7" s="10" t="s">
        <v>228</v>
      </c>
      <c r="D7" s="6" t="s">
        <v>140</v>
      </c>
      <c r="E7" s="4" t="s">
        <v>41</v>
      </c>
      <c r="G7" s="20" t="s">
        <v>532</v>
      </c>
      <c r="H7" s="8">
        <v>1029.5999999999999</v>
      </c>
      <c r="I7" s="6" t="s">
        <v>215</v>
      </c>
      <c r="J7" s="4" t="s">
        <v>270</v>
      </c>
    </row>
    <row r="8" spans="1:10" s="7" customFormat="1" ht="14.45" x14ac:dyDescent="0.25">
      <c r="A8" s="13" t="s">
        <v>412</v>
      </c>
      <c r="B8" s="6"/>
      <c r="C8" s="10" t="s">
        <v>230</v>
      </c>
      <c r="D8" s="6" t="s">
        <v>146</v>
      </c>
      <c r="E8" s="4" t="s">
        <v>41</v>
      </c>
      <c r="G8" s="20" t="s">
        <v>534</v>
      </c>
      <c r="H8" s="8">
        <v>150</v>
      </c>
      <c r="I8" s="6" t="s">
        <v>223</v>
      </c>
      <c r="J8" s="4" t="s">
        <v>278</v>
      </c>
    </row>
    <row r="9" spans="1:10" s="7" customFormat="1" ht="14.45" x14ac:dyDescent="0.25">
      <c r="A9" s="13" t="s">
        <v>428</v>
      </c>
      <c r="B9" s="6"/>
      <c r="C9" s="10" t="s">
        <v>230</v>
      </c>
      <c r="D9" s="6" t="s">
        <v>158</v>
      </c>
      <c r="E9" s="4" t="s">
        <v>41</v>
      </c>
      <c r="G9" s="29" t="s">
        <v>196</v>
      </c>
      <c r="H9" s="8">
        <v>304.77999999999997</v>
      </c>
      <c r="I9" s="6" t="s">
        <v>297</v>
      </c>
      <c r="J9" s="4" t="s">
        <v>298</v>
      </c>
    </row>
    <row r="10" spans="1:10" s="7" customFormat="1" ht="22.9" x14ac:dyDescent="0.25">
      <c r="A10" s="13" t="s">
        <v>429</v>
      </c>
      <c r="B10" s="6"/>
      <c r="C10" s="4" t="s">
        <v>229</v>
      </c>
      <c r="D10" s="6" t="s">
        <v>159</v>
      </c>
      <c r="E10" s="4" t="s">
        <v>41</v>
      </c>
      <c r="G10" s="29" t="s">
        <v>197</v>
      </c>
      <c r="H10" s="8">
        <v>800</v>
      </c>
      <c r="I10" s="6" t="s">
        <v>299</v>
      </c>
      <c r="J10" s="4" t="s">
        <v>300</v>
      </c>
    </row>
    <row r="11" spans="1:10" s="7" customFormat="1" ht="14.45" x14ac:dyDescent="0.25">
      <c r="A11" s="13" t="s">
        <v>445</v>
      </c>
      <c r="B11" s="6"/>
      <c r="C11" s="10" t="s">
        <v>231</v>
      </c>
      <c r="D11" s="6" t="s">
        <v>174</v>
      </c>
      <c r="E11" s="4" t="s">
        <v>41</v>
      </c>
      <c r="G11" s="20" t="s">
        <v>535</v>
      </c>
      <c r="H11" s="8">
        <v>780</v>
      </c>
      <c r="I11" s="6" t="s">
        <v>333</v>
      </c>
      <c r="J11" s="4" t="s">
        <v>334</v>
      </c>
    </row>
    <row r="12" spans="1:10" s="7" customFormat="1" ht="22.9" x14ac:dyDescent="0.25">
      <c r="A12" s="13" t="s">
        <v>449</v>
      </c>
      <c r="B12" s="6" t="s">
        <v>95</v>
      </c>
      <c r="C12" s="4" t="s">
        <v>229</v>
      </c>
      <c r="D12" s="6" t="s">
        <v>178</v>
      </c>
      <c r="E12" s="4" t="s">
        <v>41</v>
      </c>
      <c r="G12" s="20" t="s">
        <v>536</v>
      </c>
      <c r="H12" s="8">
        <v>1100</v>
      </c>
      <c r="I12" s="6" t="s">
        <v>340</v>
      </c>
      <c r="J12" s="17" t="s">
        <v>233</v>
      </c>
    </row>
    <row r="13" spans="1:10" s="7" customFormat="1" ht="22.9" x14ac:dyDescent="0.25">
      <c r="A13" s="13" t="s">
        <v>450</v>
      </c>
      <c r="B13" s="6" t="s">
        <v>96</v>
      </c>
      <c r="C13" s="4" t="s">
        <v>229</v>
      </c>
      <c r="D13" s="6" t="s">
        <v>178</v>
      </c>
      <c r="E13" s="4" t="s">
        <v>41</v>
      </c>
      <c r="G13" s="20" t="s">
        <v>537</v>
      </c>
      <c r="H13" s="8">
        <v>1000</v>
      </c>
      <c r="I13" s="6" t="s">
        <v>340</v>
      </c>
      <c r="J13" s="17" t="s">
        <v>233</v>
      </c>
    </row>
    <row r="14" spans="1:10" s="7" customFormat="1" ht="22.9" x14ac:dyDescent="0.25">
      <c r="A14" s="13" t="s">
        <v>453</v>
      </c>
      <c r="B14" s="6" t="s">
        <v>98</v>
      </c>
      <c r="C14" s="4" t="s">
        <v>229</v>
      </c>
      <c r="D14" s="6" t="s">
        <v>180</v>
      </c>
      <c r="E14" s="4" t="s">
        <v>34</v>
      </c>
      <c r="G14" s="20" t="s">
        <v>538</v>
      </c>
      <c r="H14" s="8">
        <v>100000</v>
      </c>
      <c r="I14" s="6" t="s">
        <v>344</v>
      </c>
      <c r="J14" s="17" t="s">
        <v>233</v>
      </c>
    </row>
    <row r="15" spans="1:10" s="7" customFormat="1" ht="14.45" x14ac:dyDescent="0.25">
      <c r="A15" s="13" t="s">
        <v>462</v>
      </c>
      <c r="B15" s="6"/>
      <c r="C15" s="10" t="s">
        <v>231</v>
      </c>
      <c r="D15" s="6" t="s">
        <v>185</v>
      </c>
      <c r="E15" s="4" t="s">
        <v>41</v>
      </c>
      <c r="G15" s="20" t="s">
        <v>540</v>
      </c>
      <c r="H15" s="8">
        <v>65.19</v>
      </c>
      <c r="I15" s="6" t="s">
        <v>360</v>
      </c>
      <c r="J15" s="4" t="s">
        <v>361</v>
      </c>
    </row>
    <row r="16" spans="1:10" s="7" customFormat="1" ht="14.45" x14ac:dyDescent="0.25">
      <c r="A16" s="13" t="s">
        <v>463</v>
      </c>
      <c r="B16" s="6" t="s">
        <v>103</v>
      </c>
      <c r="C16" s="10" t="s">
        <v>228</v>
      </c>
      <c r="D16" s="6" t="s">
        <v>189</v>
      </c>
      <c r="E16" s="4" t="s">
        <v>41</v>
      </c>
      <c r="G16" s="20" t="s">
        <v>541</v>
      </c>
      <c r="H16" s="8">
        <v>15120</v>
      </c>
      <c r="I16" s="6" t="s">
        <v>362</v>
      </c>
      <c r="J16" s="17" t="s">
        <v>233</v>
      </c>
    </row>
    <row r="17" spans="1:10" s="7" customFormat="1" ht="22.9" x14ac:dyDescent="0.25">
      <c r="A17" s="13" t="s">
        <v>466</v>
      </c>
      <c r="B17" s="6" t="s">
        <v>105</v>
      </c>
      <c r="C17" s="6" t="s">
        <v>229</v>
      </c>
      <c r="D17" s="6" t="s">
        <v>192</v>
      </c>
      <c r="E17" s="4" t="s">
        <v>41</v>
      </c>
      <c r="G17" s="20" t="s">
        <v>542</v>
      </c>
      <c r="H17" s="8">
        <v>31000</v>
      </c>
      <c r="I17" s="6" t="s">
        <v>322</v>
      </c>
      <c r="J17" s="17" t="s">
        <v>233</v>
      </c>
    </row>
    <row r="18" spans="1:10" s="7" customFormat="1" ht="14.45" x14ac:dyDescent="0.25">
      <c r="A18" s="13" t="s">
        <v>470</v>
      </c>
      <c r="B18" s="6"/>
      <c r="C18" s="10" t="s">
        <v>231</v>
      </c>
      <c r="D18" s="6" t="s">
        <v>195</v>
      </c>
      <c r="E18" s="4" t="s">
        <v>41</v>
      </c>
      <c r="G18" s="20" t="s">
        <v>539</v>
      </c>
      <c r="H18" s="8">
        <v>31.15</v>
      </c>
      <c r="I18" s="6" t="s">
        <v>370</v>
      </c>
      <c r="J18" s="4" t="s">
        <v>371</v>
      </c>
    </row>
    <row r="19" spans="1:10" s="7" customFormat="1" ht="22.9" x14ac:dyDescent="0.25">
      <c r="A19" s="13" t="s">
        <v>389</v>
      </c>
      <c r="B19" s="6"/>
      <c r="C19" s="4" t="s">
        <v>229</v>
      </c>
      <c r="D19" s="6" t="s">
        <v>125</v>
      </c>
      <c r="E19" s="4" t="s">
        <v>41</v>
      </c>
      <c r="G19" s="22" t="s">
        <v>530</v>
      </c>
      <c r="H19" s="8">
        <v>36</v>
      </c>
      <c r="I19" s="6" t="s">
        <v>203</v>
      </c>
      <c r="J19" s="4" t="s">
        <v>253</v>
      </c>
    </row>
    <row r="20" spans="1:10" s="7" customFormat="1" ht="22.9" x14ac:dyDescent="0.25">
      <c r="A20" s="13" t="s">
        <v>427</v>
      </c>
      <c r="B20" s="6"/>
      <c r="C20" s="4" t="s">
        <v>229</v>
      </c>
      <c r="D20" s="6" t="s">
        <v>21</v>
      </c>
      <c r="E20" s="4" t="s">
        <v>41</v>
      </c>
      <c r="G20" s="22" t="s">
        <v>529</v>
      </c>
      <c r="H20" s="8">
        <v>15</v>
      </c>
      <c r="I20" s="6" t="s">
        <v>295</v>
      </c>
      <c r="J20" s="4" t="s">
        <v>296</v>
      </c>
    </row>
    <row r="21" spans="1:10" s="7" customFormat="1" ht="22.9" x14ac:dyDescent="0.25">
      <c r="A21" s="13" t="s">
        <v>472</v>
      </c>
      <c r="B21" s="6"/>
      <c r="C21" s="4" t="s">
        <v>229</v>
      </c>
      <c r="D21" s="6" t="s">
        <v>21</v>
      </c>
      <c r="E21" s="4" t="s">
        <v>41</v>
      </c>
      <c r="G21" s="22" t="s">
        <v>529</v>
      </c>
      <c r="H21" s="8">
        <v>12.5</v>
      </c>
      <c r="I21" s="6" t="s">
        <v>374</v>
      </c>
      <c r="J21" s="4" t="s">
        <v>375</v>
      </c>
    </row>
    <row r="22" spans="1:10" s="7" customFormat="1" ht="22.9" x14ac:dyDescent="0.25">
      <c r="A22" s="11">
        <v>32</v>
      </c>
      <c r="B22" s="11" t="s">
        <v>7</v>
      </c>
      <c r="C22" s="11" t="s">
        <v>10</v>
      </c>
      <c r="D22" s="11" t="s">
        <v>8</v>
      </c>
      <c r="E22" s="12" t="s">
        <v>52</v>
      </c>
      <c r="F22" s="12"/>
      <c r="G22" s="12" t="s">
        <v>15</v>
      </c>
      <c r="H22" s="11">
        <v>4000</v>
      </c>
      <c r="I22" s="11"/>
      <c r="J22" s="12" t="s">
        <v>25</v>
      </c>
    </row>
    <row r="23" spans="1:10" s="7" customFormat="1" ht="24" x14ac:dyDescent="0.2">
      <c r="A23" s="11">
        <v>33</v>
      </c>
      <c r="B23" s="11" t="s">
        <v>16</v>
      </c>
      <c r="C23" s="12" t="s">
        <v>10</v>
      </c>
      <c r="D23" s="11" t="s">
        <v>17</v>
      </c>
      <c r="E23" s="12" t="s">
        <v>28</v>
      </c>
      <c r="F23" s="12" t="s">
        <v>18</v>
      </c>
      <c r="G23" s="12" t="s">
        <v>15</v>
      </c>
      <c r="H23" s="11">
        <v>5000</v>
      </c>
      <c r="I23" s="11" t="s">
        <v>24</v>
      </c>
      <c r="J23" s="12" t="s">
        <v>26</v>
      </c>
    </row>
    <row r="24" spans="1:10" s="7" customFormat="1" ht="24" x14ac:dyDescent="0.2">
      <c r="A24" s="11">
        <v>34</v>
      </c>
      <c r="B24" s="11" t="s">
        <v>19</v>
      </c>
      <c r="C24" s="12" t="s">
        <v>20</v>
      </c>
      <c r="D24" s="11" t="s">
        <v>21</v>
      </c>
      <c r="E24" s="12" t="s">
        <v>12</v>
      </c>
      <c r="F24" s="12" t="s">
        <v>18</v>
      </c>
      <c r="G24" s="12" t="s">
        <v>15</v>
      </c>
      <c r="H24" s="11">
        <v>5000</v>
      </c>
      <c r="I24" s="11" t="s">
        <v>23</v>
      </c>
      <c r="J24" s="12" t="s">
        <v>27</v>
      </c>
    </row>
    <row r="25" spans="1:10" s="7" customFormat="1" ht="22.9" x14ac:dyDescent="0.25">
      <c r="A25" s="13" t="s">
        <v>315</v>
      </c>
      <c r="B25" s="6" t="s">
        <v>53</v>
      </c>
      <c r="C25" s="10" t="s">
        <v>230</v>
      </c>
      <c r="D25" s="6" t="s">
        <v>109</v>
      </c>
      <c r="E25" s="4" t="s">
        <v>34</v>
      </c>
      <c r="G25" s="14" t="s">
        <v>474</v>
      </c>
      <c r="H25" s="8">
        <v>138500</v>
      </c>
      <c r="I25" s="6" t="s">
        <v>198</v>
      </c>
      <c r="J25" s="4" t="s">
        <v>233</v>
      </c>
    </row>
    <row r="26" spans="1:10" s="7" customFormat="1" ht="24" x14ac:dyDescent="0.25">
      <c r="A26" s="13" t="s">
        <v>326</v>
      </c>
      <c r="B26" s="6" t="s">
        <v>54</v>
      </c>
      <c r="C26" s="10" t="s">
        <v>228</v>
      </c>
      <c r="D26" s="6" t="s">
        <v>110</v>
      </c>
      <c r="E26" s="4" t="s">
        <v>41</v>
      </c>
      <c r="G26" s="19" t="s">
        <v>475</v>
      </c>
      <c r="H26" s="8">
        <v>11093.52</v>
      </c>
      <c r="I26" s="6" t="s">
        <v>232</v>
      </c>
      <c r="J26" s="17" t="s">
        <v>233</v>
      </c>
    </row>
    <row r="27" spans="1:10" s="7" customFormat="1" ht="14.45" x14ac:dyDescent="0.25">
      <c r="A27" s="13" t="s">
        <v>324</v>
      </c>
      <c r="B27" s="6" t="s">
        <v>55</v>
      </c>
      <c r="C27" s="10" t="s">
        <v>230</v>
      </c>
      <c r="D27" s="6" t="s">
        <v>111</v>
      </c>
      <c r="E27" s="4" t="s">
        <v>41</v>
      </c>
      <c r="G27" s="14" t="s">
        <v>476</v>
      </c>
      <c r="H27" s="8">
        <v>10000</v>
      </c>
      <c r="I27" s="6" t="s">
        <v>199</v>
      </c>
      <c r="J27" s="4" t="s">
        <v>234</v>
      </c>
    </row>
    <row r="28" spans="1:10" s="7" customFormat="1" ht="24" x14ac:dyDescent="0.2">
      <c r="A28" s="13" t="s">
        <v>323</v>
      </c>
      <c r="B28" s="6" t="s">
        <v>56</v>
      </c>
      <c r="C28" s="10" t="s">
        <v>230</v>
      </c>
      <c r="D28" s="6" t="s">
        <v>112</v>
      </c>
      <c r="E28" s="4" t="s">
        <v>41</v>
      </c>
      <c r="G28" s="21" t="s">
        <v>477</v>
      </c>
      <c r="H28" s="8">
        <v>1500</v>
      </c>
      <c r="I28" s="6" t="s">
        <v>200</v>
      </c>
      <c r="J28" s="4" t="s">
        <v>235</v>
      </c>
    </row>
    <row r="29" spans="1:10" s="7" customFormat="1" ht="14.45" x14ac:dyDescent="0.25">
      <c r="A29" s="13" t="s">
        <v>325</v>
      </c>
      <c r="B29" s="6"/>
      <c r="C29" s="25" t="s">
        <v>230</v>
      </c>
      <c r="D29" s="6" t="s">
        <v>113</v>
      </c>
      <c r="E29" s="4" t="s">
        <v>41</v>
      </c>
      <c r="G29" s="14" t="s">
        <v>478</v>
      </c>
      <c r="H29" s="8">
        <v>2000</v>
      </c>
      <c r="I29" s="6" t="s">
        <v>201</v>
      </c>
      <c r="J29" s="4" t="s">
        <v>236</v>
      </c>
    </row>
    <row r="30" spans="1:10" s="7" customFormat="1" ht="14.45" x14ac:dyDescent="0.25">
      <c r="A30" s="13" t="s">
        <v>314</v>
      </c>
      <c r="B30" s="6" t="s">
        <v>57</v>
      </c>
      <c r="C30" s="10" t="s">
        <v>228</v>
      </c>
      <c r="D30" s="6" t="s">
        <v>114</v>
      </c>
      <c r="E30" s="4" t="s">
        <v>41</v>
      </c>
      <c r="G30" s="14" t="s">
        <v>479</v>
      </c>
      <c r="H30" s="8">
        <v>5060</v>
      </c>
      <c r="I30" s="6" t="s">
        <v>237</v>
      </c>
      <c r="J30" s="4" t="s">
        <v>238</v>
      </c>
    </row>
    <row r="31" spans="1:10" s="7" customFormat="1" ht="14.45" x14ac:dyDescent="0.25">
      <c r="A31" s="13" t="s">
        <v>293</v>
      </c>
      <c r="B31" s="6" t="s">
        <v>58</v>
      </c>
      <c r="C31" s="25" t="s">
        <v>228</v>
      </c>
      <c r="D31" s="6" t="s">
        <v>115</v>
      </c>
      <c r="E31" s="4" t="s">
        <v>41</v>
      </c>
      <c r="G31" s="14" t="s">
        <v>480</v>
      </c>
      <c r="H31" s="8">
        <v>3180</v>
      </c>
      <c r="I31" s="6" t="s">
        <v>201</v>
      </c>
      <c r="J31" s="4" t="s">
        <v>239</v>
      </c>
    </row>
    <row r="32" spans="1:10" s="7" customFormat="1" ht="14.45" x14ac:dyDescent="0.25">
      <c r="A32" s="13" t="s">
        <v>382</v>
      </c>
      <c r="B32" s="6"/>
      <c r="C32" s="25" t="s">
        <v>228</v>
      </c>
      <c r="D32" s="6" t="s">
        <v>116</v>
      </c>
      <c r="E32" s="4" t="s">
        <v>41</v>
      </c>
      <c r="G32" s="14" t="s">
        <v>481</v>
      </c>
      <c r="H32" s="8">
        <v>400</v>
      </c>
      <c r="I32" s="6" t="s">
        <v>201</v>
      </c>
      <c r="J32" s="4" t="s">
        <v>240</v>
      </c>
    </row>
    <row r="33" spans="1:10" s="7" customFormat="1" ht="14.45" x14ac:dyDescent="0.25">
      <c r="A33" s="13" t="s">
        <v>341</v>
      </c>
      <c r="B33" s="6"/>
      <c r="C33" s="10" t="s">
        <v>228</v>
      </c>
      <c r="D33" s="6" t="s">
        <v>117</v>
      </c>
      <c r="E33" s="4" t="s">
        <v>41</v>
      </c>
      <c r="G33" s="14" t="s">
        <v>481</v>
      </c>
      <c r="H33" s="8">
        <v>313.5</v>
      </c>
      <c r="I33" s="6" t="s">
        <v>202</v>
      </c>
      <c r="J33" s="4" t="s">
        <v>241</v>
      </c>
    </row>
    <row r="34" spans="1:10" s="7" customFormat="1" ht="14.45" x14ac:dyDescent="0.25">
      <c r="A34" s="13" t="s">
        <v>384</v>
      </c>
      <c r="B34" s="6"/>
      <c r="C34" s="10" t="s">
        <v>230</v>
      </c>
      <c r="D34" s="6" t="s">
        <v>119</v>
      </c>
      <c r="E34" s="4" t="s">
        <v>41</v>
      </c>
      <c r="G34" s="21" t="s">
        <v>519</v>
      </c>
      <c r="H34" s="8">
        <v>139.9</v>
      </c>
      <c r="I34" s="6" t="s">
        <v>242</v>
      </c>
      <c r="J34" s="4" t="s">
        <v>244</v>
      </c>
    </row>
    <row r="35" spans="1:10" s="7" customFormat="1" ht="22.9" x14ac:dyDescent="0.25">
      <c r="A35" s="13" t="s">
        <v>385</v>
      </c>
      <c r="B35" s="6" t="s">
        <v>60</v>
      </c>
      <c r="C35" s="6" t="s">
        <v>229</v>
      </c>
      <c r="D35" s="6" t="s">
        <v>120</v>
      </c>
      <c r="E35" s="4" t="s">
        <v>41</v>
      </c>
      <c r="G35" s="14" t="s">
        <v>482</v>
      </c>
      <c r="H35" s="8">
        <v>6000</v>
      </c>
      <c r="I35" s="6" t="s">
        <v>237</v>
      </c>
      <c r="J35" s="4" t="s">
        <v>246</v>
      </c>
    </row>
    <row r="36" spans="1:10" s="7" customFormat="1" ht="14.45" x14ac:dyDescent="0.25">
      <c r="A36" s="13" t="s">
        <v>386</v>
      </c>
      <c r="B36" s="6"/>
      <c r="C36" s="10" t="s">
        <v>231</v>
      </c>
      <c r="D36" s="6" t="s">
        <v>121</v>
      </c>
      <c r="E36" s="4" t="s">
        <v>41</v>
      </c>
      <c r="G36" s="14" t="s">
        <v>483</v>
      </c>
      <c r="H36" s="8">
        <v>105.73</v>
      </c>
      <c r="I36" s="6" t="s">
        <v>247</v>
      </c>
      <c r="J36" s="4" t="s">
        <v>248</v>
      </c>
    </row>
    <row r="37" spans="1:10" s="7" customFormat="1" ht="14.45" x14ac:dyDescent="0.25">
      <c r="A37" s="13" t="s">
        <v>387</v>
      </c>
      <c r="B37" s="6" t="s">
        <v>61</v>
      </c>
      <c r="C37" s="25" t="s">
        <v>230</v>
      </c>
      <c r="D37" s="6" t="s">
        <v>122</v>
      </c>
      <c r="E37" s="4" t="s">
        <v>41</v>
      </c>
      <c r="G37" s="14" t="s">
        <v>484</v>
      </c>
      <c r="H37" s="8">
        <v>31000</v>
      </c>
      <c r="I37" s="6" t="s">
        <v>249</v>
      </c>
      <c r="J37" s="4" t="s">
        <v>250</v>
      </c>
    </row>
    <row r="38" spans="1:10" s="7" customFormat="1" ht="14.45" x14ac:dyDescent="0.25">
      <c r="A38" s="13" t="s">
        <v>350</v>
      </c>
      <c r="B38" s="6" t="s">
        <v>62</v>
      </c>
      <c r="C38" s="25" t="s">
        <v>230</v>
      </c>
      <c r="D38" s="6" t="s">
        <v>123</v>
      </c>
      <c r="E38" s="4" t="s">
        <v>41</v>
      </c>
      <c r="G38" s="14" t="s">
        <v>485</v>
      </c>
      <c r="H38" s="8">
        <v>2309</v>
      </c>
      <c r="I38" s="6" t="s">
        <v>237</v>
      </c>
      <c r="J38" s="4" t="s">
        <v>251</v>
      </c>
    </row>
    <row r="39" spans="1:10" s="7" customFormat="1" ht="14.45" x14ac:dyDescent="0.25">
      <c r="A39" s="13" t="s">
        <v>390</v>
      </c>
      <c r="B39" s="6"/>
      <c r="C39" s="10" t="s">
        <v>230</v>
      </c>
      <c r="D39" s="6" t="s">
        <v>126</v>
      </c>
      <c r="E39" s="4" t="s">
        <v>41</v>
      </c>
      <c r="G39" s="14" t="s">
        <v>486</v>
      </c>
      <c r="H39" s="8">
        <v>298</v>
      </c>
      <c r="I39" s="6" t="s">
        <v>204</v>
      </c>
      <c r="J39" s="4" t="s">
        <v>254</v>
      </c>
    </row>
    <row r="40" spans="1:10" s="7" customFormat="1" ht="14.45" x14ac:dyDescent="0.25">
      <c r="A40" s="13" t="s">
        <v>391</v>
      </c>
      <c r="B40" s="6"/>
      <c r="C40" s="10" t="s">
        <v>228</v>
      </c>
      <c r="D40" s="6" t="s">
        <v>127</v>
      </c>
      <c r="E40" s="4" t="s">
        <v>41</v>
      </c>
      <c r="G40" s="14" t="s">
        <v>487</v>
      </c>
      <c r="H40" s="8">
        <v>1000</v>
      </c>
      <c r="I40" s="6" t="s">
        <v>255</v>
      </c>
      <c r="J40" s="4" t="s">
        <v>256</v>
      </c>
    </row>
    <row r="41" spans="1:10" s="7" customFormat="1" ht="14.45" x14ac:dyDescent="0.25">
      <c r="A41" s="13" t="s">
        <v>392</v>
      </c>
      <c r="B41" s="6"/>
      <c r="C41" s="25" t="s">
        <v>230</v>
      </c>
      <c r="D41" s="6" t="s">
        <v>128</v>
      </c>
      <c r="E41" s="4" t="s">
        <v>41</v>
      </c>
      <c r="G41" s="21" t="s">
        <v>519</v>
      </c>
      <c r="H41" s="8">
        <v>139.9</v>
      </c>
      <c r="I41" s="6" t="s">
        <v>245</v>
      </c>
      <c r="J41" s="4" t="s">
        <v>244</v>
      </c>
    </row>
    <row r="42" spans="1:10" s="7" customFormat="1" ht="14.45" x14ac:dyDescent="0.25">
      <c r="A42" s="13" t="s">
        <v>393</v>
      </c>
      <c r="B42" s="6" t="s">
        <v>64</v>
      </c>
      <c r="C42" s="10" t="s">
        <v>230</v>
      </c>
      <c r="D42" s="6" t="s">
        <v>129</v>
      </c>
      <c r="E42" s="4" t="s">
        <v>41</v>
      </c>
      <c r="G42" s="14" t="s">
        <v>488</v>
      </c>
      <c r="H42" s="8">
        <v>15900</v>
      </c>
      <c r="I42" s="6" t="s">
        <v>257</v>
      </c>
      <c r="J42" s="4" t="s">
        <v>258</v>
      </c>
    </row>
    <row r="43" spans="1:10" s="7" customFormat="1" ht="14.45" x14ac:dyDescent="0.25">
      <c r="A43" s="13" t="s">
        <v>394</v>
      </c>
      <c r="B43" s="6" t="s">
        <v>65</v>
      </c>
      <c r="C43" s="25" t="s">
        <v>228</v>
      </c>
      <c r="D43" s="6" t="s">
        <v>130</v>
      </c>
      <c r="E43" s="4" t="s">
        <v>41</v>
      </c>
      <c r="G43" s="14" t="s">
        <v>489</v>
      </c>
      <c r="H43" s="8">
        <v>1435.2</v>
      </c>
      <c r="I43" s="6" t="s">
        <v>259</v>
      </c>
      <c r="J43" s="17" t="s">
        <v>233</v>
      </c>
    </row>
    <row r="44" spans="1:10" s="7" customFormat="1" ht="14.45" x14ac:dyDescent="0.25">
      <c r="A44" s="13" t="s">
        <v>365</v>
      </c>
      <c r="B44" s="6" t="s">
        <v>66</v>
      </c>
      <c r="C44" s="10" t="s">
        <v>228</v>
      </c>
      <c r="D44" s="6" t="s">
        <v>131</v>
      </c>
      <c r="E44" s="4" t="s">
        <v>41</v>
      </c>
      <c r="G44" s="14" t="s">
        <v>490</v>
      </c>
      <c r="H44" s="8">
        <v>7300.8</v>
      </c>
      <c r="I44" s="6" t="s">
        <v>260</v>
      </c>
      <c r="J44" s="4" t="s">
        <v>261</v>
      </c>
    </row>
    <row r="45" spans="1:10" s="7" customFormat="1" ht="22.9" x14ac:dyDescent="0.25">
      <c r="A45" s="13" t="s">
        <v>395</v>
      </c>
      <c r="B45" s="6" t="s">
        <v>67</v>
      </c>
      <c r="C45" s="4" t="s">
        <v>229</v>
      </c>
      <c r="D45" s="6" t="s">
        <v>132</v>
      </c>
      <c r="E45" s="4" t="s">
        <v>41</v>
      </c>
      <c r="G45" s="14" t="s">
        <v>491</v>
      </c>
      <c r="H45" s="8">
        <v>20000</v>
      </c>
      <c r="I45" s="6" t="s">
        <v>205</v>
      </c>
      <c r="J45" s="4" t="s">
        <v>262</v>
      </c>
    </row>
    <row r="46" spans="1:10" s="7" customFormat="1" ht="22.9" x14ac:dyDescent="0.25">
      <c r="A46" s="13" t="s">
        <v>397</v>
      </c>
      <c r="B46" s="6" t="s">
        <v>69</v>
      </c>
      <c r="C46" s="4" t="s">
        <v>229</v>
      </c>
      <c r="D46" s="6" t="s">
        <v>133</v>
      </c>
      <c r="E46" s="4" t="s">
        <v>41</v>
      </c>
      <c r="G46" s="15" t="s">
        <v>492</v>
      </c>
      <c r="H46" s="8">
        <v>34400</v>
      </c>
      <c r="I46" s="6" t="s">
        <v>207</v>
      </c>
      <c r="J46" s="17" t="s">
        <v>233</v>
      </c>
    </row>
    <row r="47" spans="1:10" s="7" customFormat="1" ht="22.9" x14ac:dyDescent="0.25">
      <c r="A47" s="13" t="s">
        <v>398</v>
      </c>
      <c r="B47" s="6"/>
      <c r="C47" s="4" t="s">
        <v>229</v>
      </c>
      <c r="D47" s="6" t="s">
        <v>21</v>
      </c>
      <c r="E47" s="4" t="s">
        <v>41</v>
      </c>
      <c r="G47" s="14" t="s">
        <v>493</v>
      </c>
      <c r="H47" s="8">
        <v>152.19999999999999</v>
      </c>
      <c r="I47" s="6" t="s">
        <v>208</v>
      </c>
      <c r="J47" s="4" t="s">
        <v>264</v>
      </c>
    </row>
    <row r="48" spans="1:10" s="7" customFormat="1" ht="14.45" x14ac:dyDescent="0.25">
      <c r="A48" s="13" t="s">
        <v>399</v>
      </c>
      <c r="B48" s="6"/>
      <c r="C48" s="10" t="s">
        <v>231</v>
      </c>
      <c r="D48" s="6" t="s">
        <v>134</v>
      </c>
      <c r="E48" s="4" t="s">
        <v>41</v>
      </c>
      <c r="G48" s="14" t="s">
        <v>494</v>
      </c>
      <c r="H48" s="8">
        <v>18.940000000000001</v>
      </c>
      <c r="I48" s="6" t="s">
        <v>209</v>
      </c>
      <c r="J48" s="4" t="s">
        <v>265</v>
      </c>
    </row>
    <row r="49" spans="1:10" s="7" customFormat="1" ht="22.9" x14ac:dyDescent="0.25">
      <c r="A49" s="13" t="s">
        <v>401</v>
      </c>
      <c r="B49" s="6"/>
      <c r="C49" s="4" t="s">
        <v>229</v>
      </c>
      <c r="D49" s="6" t="s">
        <v>136</v>
      </c>
      <c r="E49" s="4" t="s">
        <v>41</v>
      </c>
      <c r="G49" s="14" t="s">
        <v>495</v>
      </c>
      <c r="H49" s="8">
        <v>250</v>
      </c>
      <c r="I49" s="6" t="s">
        <v>211</v>
      </c>
      <c r="J49" s="4" t="s">
        <v>267</v>
      </c>
    </row>
    <row r="50" spans="1:10" s="7" customFormat="1" ht="14.45" x14ac:dyDescent="0.25">
      <c r="A50" s="13" t="s">
        <v>402</v>
      </c>
      <c r="B50" s="6"/>
      <c r="C50" s="10" t="s">
        <v>230</v>
      </c>
      <c r="D50" s="6" t="s">
        <v>137</v>
      </c>
      <c r="E50" s="4" t="s">
        <v>41</v>
      </c>
      <c r="G50" s="21" t="s">
        <v>519</v>
      </c>
      <c r="H50" s="8">
        <v>139.9</v>
      </c>
      <c r="I50" s="6" t="s">
        <v>212</v>
      </c>
      <c r="J50" s="4" t="s">
        <v>244</v>
      </c>
    </row>
    <row r="51" spans="1:10" s="7" customFormat="1" ht="22.9" x14ac:dyDescent="0.25">
      <c r="A51" s="13" t="s">
        <v>403</v>
      </c>
      <c r="B51" s="6"/>
      <c r="C51" s="4" t="s">
        <v>229</v>
      </c>
      <c r="D51" s="6" t="s">
        <v>138</v>
      </c>
      <c r="E51" s="4" t="s">
        <v>41</v>
      </c>
      <c r="G51" s="14" t="s">
        <v>496</v>
      </c>
      <c r="H51" s="8">
        <v>492</v>
      </c>
      <c r="I51" s="6" t="s">
        <v>213</v>
      </c>
      <c r="J51" s="4" t="s">
        <v>268</v>
      </c>
    </row>
    <row r="52" spans="1:10" s="7" customFormat="1" ht="22.9" x14ac:dyDescent="0.25">
      <c r="A52" s="13" t="s">
        <v>404</v>
      </c>
      <c r="B52" s="6"/>
      <c r="C52" s="4" t="s">
        <v>229</v>
      </c>
      <c r="D52" s="6" t="s">
        <v>139</v>
      </c>
      <c r="E52" s="4" t="s">
        <v>41</v>
      </c>
      <c r="G52" s="14" t="s">
        <v>497</v>
      </c>
      <c r="H52" s="8">
        <v>100</v>
      </c>
      <c r="I52" s="6" t="s">
        <v>214</v>
      </c>
      <c r="J52" s="4" t="s">
        <v>269</v>
      </c>
    </row>
    <row r="53" spans="1:10" s="7" customFormat="1" ht="14.45" x14ac:dyDescent="0.25">
      <c r="A53" s="13" t="s">
        <v>406</v>
      </c>
      <c r="B53" s="6" t="s">
        <v>72</v>
      </c>
      <c r="C53" s="10" t="s">
        <v>228</v>
      </c>
      <c r="D53" s="6" t="s">
        <v>141</v>
      </c>
      <c r="E53" s="4" t="s">
        <v>41</v>
      </c>
      <c r="G53" s="14" t="s">
        <v>498</v>
      </c>
      <c r="H53" s="8">
        <v>1435.2</v>
      </c>
      <c r="I53" s="6" t="s">
        <v>216</v>
      </c>
      <c r="J53" s="4" t="s">
        <v>271</v>
      </c>
    </row>
    <row r="54" spans="1:10" s="7" customFormat="1" ht="22.9" x14ac:dyDescent="0.25">
      <c r="A54" s="13" t="s">
        <v>407</v>
      </c>
      <c r="B54" s="6" t="s">
        <v>73</v>
      </c>
      <c r="C54" s="6" t="s">
        <v>229</v>
      </c>
      <c r="D54" s="6" t="s">
        <v>380</v>
      </c>
      <c r="E54" s="4" t="s">
        <v>41</v>
      </c>
      <c r="G54" s="14" t="s">
        <v>491</v>
      </c>
      <c r="H54" s="8">
        <v>8036</v>
      </c>
      <c r="I54" s="6" t="s">
        <v>217</v>
      </c>
      <c r="J54" s="4" t="s">
        <v>272</v>
      </c>
    </row>
    <row r="55" spans="1:10" s="7" customFormat="1" ht="14.45" x14ac:dyDescent="0.25">
      <c r="A55" s="13" t="s">
        <v>408</v>
      </c>
      <c r="B55" s="6"/>
      <c r="C55" s="25" t="s">
        <v>228</v>
      </c>
      <c r="D55" s="6" t="s">
        <v>142</v>
      </c>
      <c r="E55" s="4" t="s">
        <v>41</v>
      </c>
      <c r="G55" s="14" t="s">
        <v>499</v>
      </c>
      <c r="H55" s="8">
        <v>810</v>
      </c>
      <c r="I55" s="6" t="s">
        <v>218</v>
      </c>
      <c r="J55" s="4" t="s">
        <v>273</v>
      </c>
    </row>
    <row r="56" spans="1:10" s="7" customFormat="1" ht="22.9" x14ac:dyDescent="0.25">
      <c r="A56" s="13" t="s">
        <v>409</v>
      </c>
      <c r="B56" s="6"/>
      <c r="C56" s="6" t="s">
        <v>229</v>
      </c>
      <c r="D56" s="6" t="s">
        <v>381</v>
      </c>
      <c r="E56" s="4" t="s">
        <v>41</v>
      </c>
      <c r="G56" s="14" t="s">
        <v>500</v>
      </c>
      <c r="H56" s="8">
        <v>480</v>
      </c>
      <c r="I56" s="6" t="s">
        <v>219</v>
      </c>
      <c r="J56" s="4" t="s">
        <v>274</v>
      </c>
    </row>
    <row r="57" spans="1:10" s="7" customFormat="1" ht="14.45" x14ac:dyDescent="0.25">
      <c r="A57" s="13" t="s">
        <v>410</v>
      </c>
      <c r="B57" s="6"/>
      <c r="C57" s="10" t="s">
        <v>231</v>
      </c>
      <c r="D57" s="6" t="s">
        <v>143</v>
      </c>
      <c r="E57" s="4" t="s">
        <v>41</v>
      </c>
      <c r="G57" s="14" t="s">
        <v>501</v>
      </c>
      <c r="H57" s="8">
        <v>180</v>
      </c>
      <c r="I57" s="6" t="s">
        <v>221</v>
      </c>
      <c r="J57" s="4" t="s">
        <v>275</v>
      </c>
    </row>
    <row r="58" spans="1:10" s="7" customFormat="1" ht="14.45" x14ac:dyDescent="0.25">
      <c r="A58" s="13" t="s">
        <v>364</v>
      </c>
      <c r="B58" s="6"/>
      <c r="C58" s="25" t="s">
        <v>228</v>
      </c>
      <c r="D58" s="6" t="s">
        <v>144</v>
      </c>
      <c r="E58" s="4" t="s">
        <v>41</v>
      </c>
      <c r="G58" s="14" t="s">
        <v>501</v>
      </c>
      <c r="H58" s="8">
        <v>200</v>
      </c>
      <c r="I58" s="6" t="s">
        <v>220</v>
      </c>
      <c r="J58" s="4" t="s">
        <v>276</v>
      </c>
    </row>
    <row r="59" spans="1:10" s="7" customFormat="1" ht="14.45" x14ac:dyDescent="0.25">
      <c r="A59" s="13" t="s">
        <v>411</v>
      </c>
      <c r="B59" s="6" t="s">
        <v>74</v>
      </c>
      <c r="C59" s="25" t="s">
        <v>228</v>
      </c>
      <c r="D59" s="6" t="s">
        <v>145</v>
      </c>
      <c r="E59" s="4" t="s">
        <v>41</v>
      </c>
      <c r="G59" s="14" t="s">
        <v>502</v>
      </c>
      <c r="H59" s="8">
        <v>15000</v>
      </c>
      <c r="I59" s="6" t="s">
        <v>222</v>
      </c>
      <c r="J59" s="4" t="s">
        <v>277</v>
      </c>
    </row>
    <row r="60" spans="1:10" s="7" customFormat="1" ht="14.45" x14ac:dyDescent="0.25">
      <c r="A60" s="13" t="s">
        <v>413</v>
      </c>
      <c r="B60" s="6"/>
      <c r="C60" s="10" t="s">
        <v>228</v>
      </c>
      <c r="D60" s="6" t="s">
        <v>127</v>
      </c>
      <c r="E60" s="4" t="s">
        <v>41</v>
      </c>
      <c r="G60" s="14" t="s">
        <v>487</v>
      </c>
      <c r="H60" s="8">
        <v>1000</v>
      </c>
      <c r="I60" s="6" t="s">
        <v>224</v>
      </c>
      <c r="J60" s="4" t="s">
        <v>256</v>
      </c>
    </row>
    <row r="61" spans="1:10" s="7" customFormat="1" ht="14.45" x14ac:dyDescent="0.25">
      <c r="A61" s="13" t="s">
        <v>414</v>
      </c>
      <c r="B61" s="6"/>
      <c r="C61" s="10" t="s">
        <v>228</v>
      </c>
      <c r="D61" s="6" t="s">
        <v>147</v>
      </c>
      <c r="E61" s="4" t="s">
        <v>41</v>
      </c>
      <c r="G61" s="14" t="s">
        <v>503</v>
      </c>
      <c r="H61" s="8">
        <v>250</v>
      </c>
      <c r="I61" s="6" t="s">
        <v>225</v>
      </c>
      <c r="J61" s="4" t="s">
        <v>267</v>
      </c>
    </row>
    <row r="62" spans="1:10" s="7" customFormat="1" ht="14.45" x14ac:dyDescent="0.25">
      <c r="A62" s="13" t="s">
        <v>415</v>
      </c>
      <c r="B62" s="6" t="s">
        <v>75</v>
      </c>
      <c r="C62" s="25" t="s">
        <v>230</v>
      </c>
      <c r="D62" s="6" t="s">
        <v>148</v>
      </c>
      <c r="E62" s="4" t="s">
        <v>41</v>
      </c>
      <c r="G62" s="14" t="s">
        <v>504</v>
      </c>
      <c r="H62" s="8">
        <v>2200</v>
      </c>
      <c r="I62" s="6" t="s">
        <v>226</v>
      </c>
      <c r="J62" s="4" t="s">
        <v>279</v>
      </c>
    </row>
    <row r="63" spans="1:10" s="7" customFormat="1" ht="15" x14ac:dyDescent="0.2">
      <c r="A63" s="13" t="s">
        <v>416</v>
      </c>
      <c r="B63" s="6" t="s">
        <v>76</v>
      </c>
      <c r="C63" s="10" t="s">
        <v>230</v>
      </c>
      <c r="D63" s="6" t="s">
        <v>149</v>
      </c>
      <c r="E63" s="4" t="s">
        <v>41</v>
      </c>
      <c r="G63" s="14" t="s">
        <v>488</v>
      </c>
      <c r="H63" s="8">
        <v>12006</v>
      </c>
      <c r="I63" s="6" t="s">
        <v>227</v>
      </c>
      <c r="J63" s="4" t="s">
        <v>280</v>
      </c>
    </row>
    <row r="64" spans="1:10" s="7" customFormat="1" ht="14.45" x14ac:dyDescent="0.25">
      <c r="A64" s="13" t="s">
        <v>417</v>
      </c>
      <c r="B64" s="6" t="s">
        <v>77</v>
      </c>
      <c r="C64" s="25" t="s">
        <v>230</v>
      </c>
      <c r="D64" s="6" t="s">
        <v>150</v>
      </c>
      <c r="E64" s="4" t="s">
        <v>41</v>
      </c>
      <c r="G64" s="14" t="s">
        <v>488</v>
      </c>
      <c r="H64" s="8">
        <v>15904</v>
      </c>
      <c r="I64" s="6" t="s">
        <v>227</v>
      </c>
      <c r="J64" s="4" t="s">
        <v>281</v>
      </c>
    </row>
    <row r="65" spans="1:10" s="7" customFormat="1" ht="14.45" x14ac:dyDescent="0.25">
      <c r="A65" s="13" t="s">
        <v>418</v>
      </c>
      <c r="B65" s="6" t="s">
        <v>78</v>
      </c>
      <c r="C65" s="10" t="s">
        <v>228</v>
      </c>
      <c r="D65" s="6" t="s">
        <v>151</v>
      </c>
      <c r="E65" s="4" t="s">
        <v>41</v>
      </c>
      <c r="G65" s="14" t="s">
        <v>505</v>
      </c>
      <c r="H65" s="8">
        <v>926.64</v>
      </c>
      <c r="I65" s="6" t="s">
        <v>282</v>
      </c>
      <c r="J65" s="17" t="s">
        <v>233</v>
      </c>
    </row>
    <row r="66" spans="1:10" s="7" customFormat="1" ht="22.9" x14ac:dyDescent="0.25">
      <c r="A66" s="13" t="s">
        <v>419</v>
      </c>
      <c r="B66" s="6"/>
      <c r="C66" s="4" t="s">
        <v>229</v>
      </c>
      <c r="D66" s="6" t="s">
        <v>152</v>
      </c>
      <c r="E66" s="4" t="s">
        <v>41</v>
      </c>
      <c r="G66" s="14" t="s">
        <v>506</v>
      </c>
      <c r="H66" s="8">
        <v>280</v>
      </c>
      <c r="I66" s="6" t="s">
        <v>283</v>
      </c>
      <c r="J66" s="4" t="s">
        <v>284</v>
      </c>
    </row>
    <row r="67" spans="1:10" s="7" customFormat="1" ht="22.9" x14ac:dyDescent="0.25">
      <c r="A67" s="13" t="s">
        <v>420</v>
      </c>
      <c r="B67" s="6"/>
      <c r="C67" s="6" t="s">
        <v>229</v>
      </c>
      <c r="D67" s="6" t="s">
        <v>21</v>
      </c>
      <c r="E67" s="4" t="s">
        <v>41</v>
      </c>
      <c r="G67" s="14" t="s">
        <v>493</v>
      </c>
      <c r="H67" s="8">
        <v>298</v>
      </c>
      <c r="I67" s="6" t="s">
        <v>283</v>
      </c>
      <c r="J67" s="4" t="s">
        <v>285</v>
      </c>
    </row>
    <row r="68" spans="1:10" s="7" customFormat="1" ht="22.9" x14ac:dyDescent="0.25">
      <c r="A68" s="13" t="s">
        <v>421</v>
      </c>
      <c r="B68" s="6" t="s">
        <v>79</v>
      </c>
      <c r="C68" s="4" t="s">
        <v>229</v>
      </c>
      <c r="D68" s="6" t="s">
        <v>153</v>
      </c>
      <c r="E68" s="4" t="s">
        <v>41</v>
      </c>
      <c r="G68" s="14" t="s">
        <v>495</v>
      </c>
      <c r="H68" s="8">
        <v>1846</v>
      </c>
      <c r="I68" s="6" t="s">
        <v>286</v>
      </c>
      <c r="J68" s="4" t="s">
        <v>287</v>
      </c>
    </row>
    <row r="69" spans="1:10" s="7" customFormat="1" ht="14.45" x14ac:dyDescent="0.25">
      <c r="A69" s="13" t="s">
        <v>422</v>
      </c>
      <c r="B69" s="6" t="s">
        <v>80</v>
      </c>
      <c r="C69" s="10" t="s">
        <v>230</v>
      </c>
      <c r="D69" s="6" t="s">
        <v>154</v>
      </c>
      <c r="E69" s="4" t="s">
        <v>41</v>
      </c>
      <c r="G69" s="14" t="s">
        <v>484</v>
      </c>
      <c r="H69" s="8">
        <v>39000</v>
      </c>
      <c r="I69" s="6" t="s">
        <v>288</v>
      </c>
      <c r="J69" s="17" t="s">
        <v>233</v>
      </c>
    </row>
    <row r="70" spans="1:10" s="7" customFormat="1" ht="22.9" x14ac:dyDescent="0.25">
      <c r="A70" s="13" t="s">
        <v>423</v>
      </c>
      <c r="B70" s="6" t="s">
        <v>81</v>
      </c>
      <c r="C70" s="6" t="s">
        <v>229</v>
      </c>
      <c r="D70" s="6" t="s">
        <v>155</v>
      </c>
      <c r="E70" s="4" t="s">
        <v>41</v>
      </c>
      <c r="G70" s="14" t="s">
        <v>507</v>
      </c>
      <c r="H70" s="8">
        <v>15000</v>
      </c>
      <c r="I70" s="6" t="s">
        <v>289</v>
      </c>
      <c r="J70" s="4" t="s">
        <v>290</v>
      </c>
    </row>
    <row r="71" spans="1:10" s="7" customFormat="1" ht="22.9" x14ac:dyDescent="0.25">
      <c r="A71" s="13" t="s">
        <v>424</v>
      </c>
      <c r="B71" s="6" t="s">
        <v>82</v>
      </c>
      <c r="C71" s="4" t="s">
        <v>229</v>
      </c>
      <c r="D71" s="6" t="s">
        <v>155</v>
      </c>
      <c r="E71" s="4" t="s">
        <v>41</v>
      </c>
      <c r="G71" s="14" t="s">
        <v>508</v>
      </c>
      <c r="H71" s="8">
        <v>12000</v>
      </c>
      <c r="I71" s="6" t="s">
        <v>289</v>
      </c>
      <c r="J71" s="4" t="s">
        <v>291</v>
      </c>
    </row>
    <row r="72" spans="1:10" s="7" customFormat="1" ht="22.9" x14ac:dyDescent="0.25">
      <c r="A72" s="13" t="s">
        <v>425</v>
      </c>
      <c r="B72" s="6"/>
      <c r="C72" s="10" t="s">
        <v>230</v>
      </c>
      <c r="D72" s="6" t="s">
        <v>156</v>
      </c>
      <c r="E72" s="4" t="s">
        <v>33</v>
      </c>
      <c r="G72" s="22" t="s">
        <v>527</v>
      </c>
      <c r="H72" s="16">
        <v>272876</v>
      </c>
      <c r="I72" s="13" t="s">
        <v>292</v>
      </c>
      <c r="J72" s="18" t="s">
        <v>233</v>
      </c>
    </row>
    <row r="73" spans="1:10" s="7" customFormat="1" ht="14.45" x14ac:dyDescent="0.25">
      <c r="A73" s="13" t="s">
        <v>426</v>
      </c>
      <c r="B73" s="6" t="s">
        <v>83</v>
      </c>
      <c r="C73" s="10" t="s">
        <v>230</v>
      </c>
      <c r="D73" s="6" t="s">
        <v>157</v>
      </c>
      <c r="E73" s="4" t="s">
        <v>41</v>
      </c>
      <c r="G73" s="14" t="s">
        <v>504</v>
      </c>
      <c r="H73" s="8">
        <v>13500</v>
      </c>
      <c r="I73" s="6" t="s">
        <v>294</v>
      </c>
      <c r="J73" s="17" t="s">
        <v>233</v>
      </c>
    </row>
    <row r="74" spans="1:10" s="7" customFormat="1" ht="22.9" x14ac:dyDescent="0.25">
      <c r="A74" s="13" t="s">
        <v>430</v>
      </c>
      <c r="B74" s="6"/>
      <c r="C74" s="25" t="s">
        <v>230</v>
      </c>
      <c r="D74" s="6" t="s">
        <v>129</v>
      </c>
      <c r="E74" s="4" t="s">
        <v>33</v>
      </c>
      <c r="G74" s="22" t="s">
        <v>527</v>
      </c>
      <c r="H74" s="8">
        <v>16472</v>
      </c>
      <c r="I74" s="6" t="s">
        <v>301</v>
      </c>
      <c r="J74" s="17" t="s">
        <v>233</v>
      </c>
    </row>
    <row r="75" spans="1:10" s="7" customFormat="1" ht="14.45" x14ac:dyDescent="0.25">
      <c r="A75" s="13" t="s">
        <v>431</v>
      </c>
      <c r="B75" s="6" t="s">
        <v>84</v>
      </c>
      <c r="C75" s="10" t="s">
        <v>230</v>
      </c>
      <c r="D75" s="6" t="s">
        <v>160</v>
      </c>
      <c r="E75" s="4" t="s">
        <v>41</v>
      </c>
      <c r="G75" s="14" t="s">
        <v>509</v>
      </c>
      <c r="H75" s="8">
        <v>2760</v>
      </c>
      <c r="I75" s="6" t="s">
        <v>302</v>
      </c>
      <c r="J75" s="4" t="s">
        <v>303</v>
      </c>
    </row>
    <row r="76" spans="1:10" s="7" customFormat="1" ht="22.9" x14ac:dyDescent="0.25">
      <c r="A76" s="13" t="s">
        <v>432</v>
      </c>
      <c r="B76" s="6" t="s">
        <v>85</v>
      </c>
      <c r="C76" s="4" t="s">
        <v>229</v>
      </c>
      <c r="D76" s="6" t="s">
        <v>161</v>
      </c>
      <c r="E76" s="4" t="s">
        <v>41</v>
      </c>
      <c r="G76" s="14" t="s">
        <v>510</v>
      </c>
      <c r="H76" s="8">
        <v>7000</v>
      </c>
      <c r="I76" s="6" t="s">
        <v>304</v>
      </c>
      <c r="J76" s="4" t="s">
        <v>305</v>
      </c>
    </row>
    <row r="77" spans="1:10" s="7" customFormat="1" ht="14.45" x14ac:dyDescent="0.25">
      <c r="A77" s="13" t="s">
        <v>433</v>
      </c>
      <c r="B77" s="6" t="s">
        <v>86</v>
      </c>
      <c r="C77" s="25" t="s">
        <v>228</v>
      </c>
      <c r="D77" s="6" t="s">
        <v>162</v>
      </c>
      <c r="E77" s="4" t="s">
        <v>41</v>
      </c>
      <c r="G77" s="22" t="s">
        <v>505</v>
      </c>
      <c r="H77" s="8">
        <v>2096</v>
      </c>
      <c r="I77" s="6" t="s">
        <v>306</v>
      </c>
      <c r="J77" s="17" t="s">
        <v>233</v>
      </c>
    </row>
    <row r="78" spans="1:10" s="7" customFormat="1" ht="14.45" x14ac:dyDescent="0.25">
      <c r="A78" s="13" t="s">
        <v>434</v>
      </c>
      <c r="B78" s="6" t="s">
        <v>76</v>
      </c>
      <c r="C78" s="10" t="s">
        <v>230</v>
      </c>
      <c r="D78" s="6" t="s">
        <v>163</v>
      </c>
      <c r="E78" s="4" t="s">
        <v>41</v>
      </c>
      <c r="G78" s="14" t="s">
        <v>488</v>
      </c>
      <c r="H78" s="8">
        <v>2070</v>
      </c>
      <c r="I78" s="6" t="s">
        <v>307</v>
      </c>
      <c r="J78" s="4" t="s">
        <v>308</v>
      </c>
    </row>
    <row r="79" spans="1:10" s="7" customFormat="1" ht="22.9" x14ac:dyDescent="0.25">
      <c r="A79" s="13" t="s">
        <v>435</v>
      </c>
      <c r="B79" s="6"/>
      <c r="C79" s="6" t="s">
        <v>229</v>
      </c>
      <c r="D79" s="6" t="s">
        <v>164</v>
      </c>
      <c r="E79" s="4" t="s">
        <v>41</v>
      </c>
      <c r="G79" s="14" t="s">
        <v>511</v>
      </c>
      <c r="H79" s="8">
        <v>31.05</v>
      </c>
      <c r="I79" s="6" t="s">
        <v>309</v>
      </c>
      <c r="J79" s="4" t="s">
        <v>310</v>
      </c>
    </row>
    <row r="80" spans="1:10" s="7" customFormat="1" ht="14.45" x14ac:dyDescent="0.25">
      <c r="A80" s="13" t="s">
        <v>436</v>
      </c>
      <c r="B80" s="6"/>
      <c r="C80" s="10" t="s">
        <v>231</v>
      </c>
      <c r="D80" s="6" t="s">
        <v>165</v>
      </c>
      <c r="E80" s="4" t="s">
        <v>41</v>
      </c>
      <c r="G80" s="14" t="s">
        <v>506</v>
      </c>
      <c r="H80" s="8">
        <v>20</v>
      </c>
      <c r="I80" s="6" t="s">
        <v>309</v>
      </c>
      <c r="J80" s="4" t="s">
        <v>311</v>
      </c>
    </row>
    <row r="81" spans="1:10" s="7" customFormat="1" ht="14.45" x14ac:dyDescent="0.25">
      <c r="A81" s="13" t="s">
        <v>316</v>
      </c>
      <c r="B81" s="6" t="s">
        <v>87</v>
      </c>
      <c r="C81" s="10" t="s">
        <v>228</v>
      </c>
      <c r="D81" s="6" t="s">
        <v>166</v>
      </c>
      <c r="E81" s="4" t="s">
        <v>41</v>
      </c>
      <c r="G81" s="14" t="s">
        <v>498</v>
      </c>
      <c r="H81" s="8">
        <v>1435.2</v>
      </c>
      <c r="I81" s="6" t="s">
        <v>312</v>
      </c>
      <c r="J81" s="17" t="s">
        <v>233</v>
      </c>
    </row>
    <row r="82" spans="1:10" s="7" customFormat="1" ht="14.45" x14ac:dyDescent="0.25">
      <c r="A82" s="13" t="s">
        <v>437</v>
      </c>
      <c r="B82" s="6" t="s">
        <v>88</v>
      </c>
      <c r="C82" s="10" t="s">
        <v>228</v>
      </c>
      <c r="D82" s="6" t="s">
        <v>167</v>
      </c>
      <c r="E82" s="4" t="s">
        <v>41</v>
      </c>
      <c r="G82" s="14" t="s">
        <v>498</v>
      </c>
      <c r="H82" s="8">
        <v>2583.36</v>
      </c>
      <c r="I82" s="6" t="s">
        <v>313</v>
      </c>
      <c r="J82" s="17" t="s">
        <v>233</v>
      </c>
    </row>
    <row r="83" spans="1:10" s="7" customFormat="1" ht="22.9" x14ac:dyDescent="0.25">
      <c r="A83" s="13" t="s">
        <v>438</v>
      </c>
      <c r="B83" s="6" t="s">
        <v>89</v>
      </c>
      <c r="C83" s="4" t="s">
        <v>229</v>
      </c>
      <c r="D83" s="6" t="s">
        <v>168</v>
      </c>
      <c r="E83" s="4" t="s">
        <v>41</v>
      </c>
      <c r="G83" s="14" t="s">
        <v>512</v>
      </c>
      <c r="H83" s="8">
        <v>498000</v>
      </c>
      <c r="I83" s="6" t="s">
        <v>317</v>
      </c>
      <c r="J83" s="4" t="s">
        <v>318</v>
      </c>
    </row>
    <row r="84" spans="1:10" s="7" customFormat="1" ht="14.45" x14ac:dyDescent="0.25">
      <c r="A84" s="13" t="s">
        <v>439</v>
      </c>
      <c r="B84" s="6" t="s">
        <v>90</v>
      </c>
      <c r="C84" s="10" t="s">
        <v>228</v>
      </c>
      <c r="D84" s="6" t="s">
        <v>169</v>
      </c>
      <c r="E84" s="4" t="s">
        <v>41</v>
      </c>
      <c r="G84" s="14" t="s">
        <v>513</v>
      </c>
      <c r="H84" s="8">
        <v>996</v>
      </c>
      <c r="I84" s="6" t="s">
        <v>319</v>
      </c>
      <c r="J84" s="4" t="s">
        <v>233</v>
      </c>
    </row>
    <row r="85" spans="1:10" s="7" customFormat="1" ht="14.45" x14ac:dyDescent="0.25">
      <c r="A85" s="13" t="s">
        <v>440</v>
      </c>
      <c r="B85" s="6" t="s">
        <v>91</v>
      </c>
      <c r="C85" s="25" t="s">
        <v>228</v>
      </c>
      <c r="D85" s="6" t="s">
        <v>170</v>
      </c>
      <c r="E85" s="4" t="s">
        <v>41</v>
      </c>
      <c r="G85" s="14" t="s">
        <v>514</v>
      </c>
      <c r="H85" s="8">
        <v>10000</v>
      </c>
      <c r="I85" s="6" t="s">
        <v>320</v>
      </c>
      <c r="J85" s="4" t="s">
        <v>321</v>
      </c>
    </row>
    <row r="86" spans="1:10" s="7" customFormat="1" ht="22.9" x14ac:dyDescent="0.25">
      <c r="A86" s="13" t="s">
        <v>441</v>
      </c>
      <c r="B86" s="6" t="s">
        <v>92</v>
      </c>
      <c r="C86" s="6" t="s">
        <v>229</v>
      </c>
      <c r="D86" s="6" t="s">
        <v>171</v>
      </c>
      <c r="E86" s="4" t="s">
        <v>41</v>
      </c>
      <c r="G86" s="14" t="s">
        <v>515</v>
      </c>
      <c r="H86" s="8">
        <v>4000</v>
      </c>
      <c r="I86" s="6" t="s">
        <v>322</v>
      </c>
      <c r="J86" s="17" t="s">
        <v>233</v>
      </c>
    </row>
    <row r="87" spans="1:10" s="7" customFormat="1" ht="14.45" x14ac:dyDescent="0.25">
      <c r="A87" s="13" t="s">
        <v>442</v>
      </c>
      <c r="B87" s="6" t="s">
        <v>76</v>
      </c>
      <c r="C87" s="10" t="s">
        <v>230</v>
      </c>
      <c r="D87" s="6" t="s">
        <v>172</v>
      </c>
      <c r="E87" s="4" t="s">
        <v>41</v>
      </c>
      <c r="G87" s="14" t="s">
        <v>488</v>
      </c>
      <c r="H87" s="8">
        <v>8487</v>
      </c>
      <c r="I87" s="6" t="s">
        <v>327</v>
      </c>
      <c r="J87" s="4" t="s">
        <v>328</v>
      </c>
    </row>
    <row r="88" spans="1:10" s="7" customFormat="1" ht="22.9" x14ac:dyDescent="0.25">
      <c r="A88" s="13" t="s">
        <v>443</v>
      </c>
      <c r="B88" s="6"/>
      <c r="C88" s="6" t="s">
        <v>229</v>
      </c>
      <c r="D88" s="6" t="s">
        <v>21</v>
      </c>
      <c r="E88" s="4" t="s">
        <v>41</v>
      </c>
      <c r="G88" s="14" t="s">
        <v>493</v>
      </c>
      <c r="H88" s="8">
        <v>79.2</v>
      </c>
      <c r="I88" s="6" t="s">
        <v>329</v>
      </c>
      <c r="J88" s="4" t="s">
        <v>331</v>
      </c>
    </row>
    <row r="89" spans="1:10" s="7" customFormat="1" ht="14.45" x14ac:dyDescent="0.25">
      <c r="A89" s="13" t="s">
        <v>444</v>
      </c>
      <c r="B89" s="6" t="s">
        <v>93</v>
      </c>
      <c r="C89" s="25" t="s">
        <v>230</v>
      </c>
      <c r="D89" s="6" t="s">
        <v>173</v>
      </c>
      <c r="E89" s="4" t="s">
        <v>41</v>
      </c>
      <c r="G89" s="14" t="s">
        <v>509</v>
      </c>
      <c r="H89" s="8">
        <v>1380</v>
      </c>
      <c r="I89" s="6" t="s">
        <v>330</v>
      </c>
      <c r="J89" s="4" t="s">
        <v>332</v>
      </c>
    </row>
    <row r="90" spans="1:10" s="7" customFormat="1" ht="22.9" x14ac:dyDescent="0.25">
      <c r="A90" s="13" t="s">
        <v>446</v>
      </c>
      <c r="B90" s="6"/>
      <c r="C90" s="10" t="s">
        <v>231</v>
      </c>
      <c r="D90" s="6" t="s">
        <v>175</v>
      </c>
      <c r="E90" s="4" t="s">
        <v>41</v>
      </c>
      <c r="G90" s="14" t="s">
        <v>516</v>
      </c>
      <c r="H90" s="8">
        <v>1795</v>
      </c>
      <c r="I90" s="6" t="s">
        <v>335</v>
      </c>
      <c r="J90" s="4" t="s">
        <v>336</v>
      </c>
    </row>
    <row r="91" spans="1:10" s="7" customFormat="1" ht="14.45" x14ac:dyDescent="0.25">
      <c r="A91" s="13" t="s">
        <v>447</v>
      </c>
      <c r="B91" s="6"/>
      <c r="C91" s="10" t="s">
        <v>231</v>
      </c>
      <c r="D91" s="6" t="s">
        <v>176</v>
      </c>
      <c r="E91" s="4" t="s">
        <v>41</v>
      </c>
      <c r="G91" s="14" t="s">
        <v>517</v>
      </c>
      <c r="H91" s="8">
        <v>179.01</v>
      </c>
      <c r="I91" s="6" t="s">
        <v>337</v>
      </c>
      <c r="J91" s="4" t="s">
        <v>338</v>
      </c>
    </row>
    <row r="92" spans="1:10" s="7" customFormat="1" ht="14.45" x14ac:dyDescent="0.25">
      <c r="A92" s="13" t="s">
        <v>448</v>
      </c>
      <c r="B92" s="6" t="s">
        <v>94</v>
      </c>
      <c r="C92" s="25" t="s">
        <v>228</v>
      </c>
      <c r="D92" s="6" t="s">
        <v>177</v>
      </c>
      <c r="E92" s="4" t="s">
        <v>41</v>
      </c>
      <c r="G92" s="14" t="s">
        <v>498</v>
      </c>
      <c r="H92" s="8">
        <v>2583.36</v>
      </c>
      <c r="I92" s="6" t="s">
        <v>339</v>
      </c>
      <c r="J92" s="17" t="s">
        <v>233</v>
      </c>
    </row>
    <row r="93" spans="1:10" s="7" customFormat="1" ht="14.45" x14ac:dyDescent="0.25">
      <c r="A93" s="13" t="s">
        <v>451</v>
      </c>
      <c r="B93" s="6">
        <v>9486720101</v>
      </c>
      <c r="C93" s="10" t="s">
        <v>230</v>
      </c>
      <c r="D93" s="6" t="s">
        <v>156</v>
      </c>
      <c r="E93" s="4" t="s">
        <v>41</v>
      </c>
      <c r="G93" s="14" t="s">
        <v>518</v>
      </c>
      <c r="H93" s="8">
        <v>75732.67</v>
      </c>
      <c r="I93" s="6" t="s">
        <v>342</v>
      </c>
      <c r="J93" s="17" t="s">
        <v>233</v>
      </c>
    </row>
    <row r="94" spans="1:10" s="7" customFormat="1" ht="22.9" x14ac:dyDescent="0.25">
      <c r="A94" s="13" t="s">
        <v>452</v>
      </c>
      <c r="B94" s="6" t="s">
        <v>97</v>
      </c>
      <c r="C94" s="4" t="s">
        <v>229</v>
      </c>
      <c r="D94" s="6" t="s">
        <v>179</v>
      </c>
      <c r="E94" s="4" t="s">
        <v>41</v>
      </c>
      <c r="G94" s="14" t="s">
        <v>515</v>
      </c>
      <c r="H94" s="8">
        <v>4000</v>
      </c>
      <c r="I94" s="6" t="s">
        <v>343</v>
      </c>
      <c r="J94" s="17" t="s">
        <v>233</v>
      </c>
    </row>
    <row r="95" spans="1:10" s="7" customFormat="1" ht="14.45" x14ac:dyDescent="0.25">
      <c r="A95" s="13" t="s">
        <v>454</v>
      </c>
      <c r="B95" s="6" t="s">
        <v>99</v>
      </c>
      <c r="C95" s="25" t="s">
        <v>228</v>
      </c>
      <c r="D95" s="6" t="s">
        <v>181</v>
      </c>
      <c r="E95" s="4" t="s">
        <v>41</v>
      </c>
      <c r="G95" s="14" t="s">
        <v>499</v>
      </c>
      <c r="H95" s="8">
        <v>1290</v>
      </c>
      <c r="I95" s="6" t="s">
        <v>345</v>
      </c>
      <c r="J95" s="4" t="s">
        <v>346</v>
      </c>
    </row>
    <row r="96" spans="1:10" s="7" customFormat="1" ht="14.45" x14ac:dyDescent="0.25">
      <c r="A96" s="13" t="s">
        <v>455</v>
      </c>
      <c r="B96" s="6"/>
      <c r="C96" s="10" t="s">
        <v>228</v>
      </c>
      <c r="D96" s="6" t="s">
        <v>182</v>
      </c>
      <c r="E96" s="4" t="s">
        <v>41</v>
      </c>
      <c r="G96" s="14" t="s">
        <v>519</v>
      </c>
      <c r="H96" s="8">
        <v>559.33000000000004</v>
      </c>
      <c r="I96" s="6" t="s">
        <v>347</v>
      </c>
      <c r="J96" s="4" t="s">
        <v>348</v>
      </c>
    </row>
    <row r="97" spans="1:10" s="7" customFormat="1" ht="22.9" x14ac:dyDescent="0.25">
      <c r="A97" s="13" t="s">
        <v>456</v>
      </c>
      <c r="B97" s="6" t="s">
        <v>100</v>
      </c>
      <c r="C97" s="4" t="s">
        <v>229</v>
      </c>
      <c r="D97" s="6" t="s">
        <v>183</v>
      </c>
      <c r="E97" s="4" t="s">
        <v>41</v>
      </c>
      <c r="G97" s="14" t="s">
        <v>520</v>
      </c>
      <c r="H97" s="8">
        <v>25000</v>
      </c>
      <c r="I97" s="6" t="s">
        <v>349</v>
      </c>
      <c r="J97" s="17" t="s">
        <v>233</v>
      </c>
    </row>
    <row r="98" spans="1:10" s="7" customFormat="1" ht="14.45" x14ac:dyDescent="0.25">
      <c r="A98" s="13" t="s">
        <v>457</v>
      </c>
      <c r="B98" s="6"/>
      <c r="C98" s="10" t="s">
        <v>228</v>
      </c>
      <c r="D98" s="6" t="s">
        <v>184</v>
      </c>
      <c r="E98" s="4" t="s">
        <v>41</v>
      </c>
      <c r="G98" s="14" t="s">
        <v>521</v>
      </c>
      <c r="H98" s="8">
        <v>404.7</v>
      </c>
      <c r="I98" s="6" t="s">
        <v>351</v>
      </c>
      <c r="J98" s="4" t="s">
        <v>352</v>
      </c>
    </row>
    <row r="99" spans="1:10" s="7" customFormat="1" ht="14.45" x14ac:dyDescent="0.25">
      <c r="A99" s="13" t="s">
        <v>458</v>
      </c>
      <c r="B99" s="6" t="s">
        <v>101</v>
      </c>
      <c r="C99" s="10" t="s">
        <v>231</v>
      </c>
      <c r="D99" s="6" t="s">
        <v>185</v>
      </c>
      <c r="E99" s="4" t="s">
        <v>41</v>
      </c>
      <c r="G99" s="14" t="s">
        <v>522</v>
      </c>
      <c r="H99" s="8">
        <v>1150</v>
      </c>
      <c r="I99" s="6" t="s">
        <v>353</v>
      </c>
      <c r="J99" s="4" t="s">
        <v>354</v>
      </c>
    </row>
    <row r="100" spans="1:10" s="7" customFormat="1" ht="22.9" x14ac:dyDescent="0.25">
      <c r="A100" s="13" t="s">
        <v>459</v>
      </c>
      <c r="B100" s="6"/>
      <c r="C100" s="4" t="s">
        <v>229</v>
      </c>
      <c r="D100" s="6" t="s">
        <v>186</v>
      </c>
      <c r="E100" s="4" t="s">
        <v>41</v>
      </c>
      <c r="G100" s="14" t="s">
        <v>506</v>
      </c>
      <c r="H100" s="8">
        <v>374.92</v>
      </c>
      <c r="I100" s="6" t="s">
        <v>355</v>
      </c>
      <c r="J100" s="4" t="s">
        <v>356</v>
      </c>
    </row>
    <row r="101" spans="1:10" s="7" customFormat="1" ht="14.45" x14ac:dyDescent="0.25">
      <c r="A101" s="13" t="s">
        <v>460</v>
      </c>
      <c r="B101" s="6"/>
      <c r="C101" s="25" t="s">
        <v>228</v>
      </c>
      <c r="D101" s="6" t="s">
        <v>187</v>
      </c>
      <c r="E101" s="4" t="s">
        <v>41</v>
      </c>
      <c r="G101" s="21" t="s">
        <v>519</v>
      </c>
      <c r="H101" s="8">
        <v>447.93</v>
      </c>
      <c r="I101" s="6" t="s">
        <v>357</v>
      </c>
      <c r="J101" s="4" t="s">
        <v>358</v>
      </c>
    </row>
    <row r="102" spans="1:10" s="7" customFormat="1" ht="84" x14ac:dyDescent="0.25">
      <c r="A102" s="13" t="s">
        <v>461</v>
      </c>
      <c r="B102" s="6" t="s">
        <v>102</v>
      </c>
      <c r="C102" s="25" t="s">
        <v>230</v>
      </c>
      <c r="D102" s="6" t="s">
        <v>188</v>
      </c>
      <c r="E102" s="4" t="s">
        <v>41</v>
      </c>
      <c r="F102" s="9" t="s">
        <v>378</v>
      </c>
      <c r="G102" s="23" t="s">
        <v>528</v>
      </c>
      <c r="H102" s="8">
        <v>138500</v>
      </c>
      <c r="I102" s="6" t="s">
        <v>359</v>
      </c>
      <c r="J102" s="17" t="s">
        <v>233</v>
      </c>
    </row>
    <row r="103" spans="1:10" s="7" customFormat="1" ht="14.45" x14ac:dyDescent="0.25">
      <c r="A103" s="13" t="s">
        <v>464</v>
      </c>
      <c r="B103" s="6"/>
      <c r="C103" s="25" t="s">
        <v>230</v>
      </c>
      <c r="D103" s="6" t="s">
        <v>190</v>
      </c>
      <c r="E103" s="4" t="s">
        <v>41</v>
      </c>
      <c r="G103" s="14" t="s">
        <v>523</v>
      </c>
      <c r="H103" s="8">
        <v>493.5</v>
      </c>
      <c r="I103" s="6" t="s">
        <v>363</v>
      </c>
      <c r="J103" s="17" t="s">
        <v>233</v>
      </c>
    </row>
    <row r="104" spans="1:10" s="7" customFormat="1" ht="22.9" x14ac:dyDescent="0.25">
      <c r="A104" s="13" t="s">
        <v>465</v>
      </c>
      <c r="B104" s="6" t="s">
        <v>104</v>
      </c>
      <c r="C104" s="6" t="s">
        <v>229</v>
      </c>
      <c r="D104" s="6" t="s">
        <v>191</v>
      </c>
      <c r="E104" s="4" t="s">
        <v>41</v>
      </c>
      <c r="G104" s="14" t="s">
        <v>524</v>
      </c>
      <c r="H104" s="8">
        <v>30000</v>
      </c>
      <c r="I104" s="6" t="s">
        <v>322</v>
      </c>
      <c r="J104" s="17" t="s">
        <v>233</v>
      </c>
    </row>
    <row r="105" spans="1:10" s="7" customFormat="1" ht="22.9" x14ac:dyDescent="0.25">
      <c r="A105" s="13" t="s">
        <v>467</v>
      </c>
      <c r="B105" s="6" t="s">
        <v>106</v>
      </c>
      <c r="C105" s="4" t="s">
        <v>229</v>
      </c>
      <c r="D105" s="6" t="s">
        <v>193</v>
      </c>
      <c r="E105" s="4" t="s">
        <v>41</v>
      </c>
      <c r="G105" s="14" t="s">
        <v>525</v>
      </c>
      <c r="H105" s="8">
        <v>4400</v>
      </c>
      <c r="I105" s="6" t="s">
        <v>322</v>
      </c>
      <c r="J105" s="17" t="s">
        <v>233</v>
      </c>
    </row>
    <row r="106" spans="1:10" s="7" customFormat="1" ht="22.9" x14ac:dyDescent="0.25">
      <c r="A106" s="13" t="s">
        <v>468</v>
      </c>
      <c r="B106" s="6" t="s">
        <v>107</v>
      </c>
      <c r="C106" s="4" t="s">
        <v>229</v>
      </c>
      <c r="D106" s="6" t="s">
        <v>138</v>
      </c>
      <c r="E106" s="4" t="s">
        <v>41</v>
      </c>
      <c r="G106" s="14" t="s">
        <v>496</v>
      </c>
      <c r="H106" s="8">
        <v>1230</v>
      </c>
      <c r="I106" s="6" t="s">
        <v>366</v>
      </c>
      <c r="J106" s="4" t="s">
        <v>367</v>
      </c>
    </row>
    <row r="107" spans="1:10" s="7" customFormat="1" ht="14.45" x14ac:dyDescent="0.25">
      <c r="A107" s="13" t="s">
        <v>469</v>
      </c>
      <c r="B107" s="6" t="s">
        <v>108</v>
      </c>
      <c r="C107" s="10" t="s">
        <v>228</v>
      </c>
      <c r="D107" s="6" t="s">
        <v>194</v>
      </c>
      <c r="E107" s="4" t="s">
        <v>41</v>
      </c>
      <c r="G107" s="14" t="s">
        <v>526</v>
      </c>
      <c r="H107" s="8">
        <v>1082.95</v>
      </c>
      <c r="I107" s="6" t="s">
        <v>369</v>
      </c>
      <c r="J107" s="4" t="s">
        <v>368</v>
      </c>
    </row>
    <row r="108" spans="1:10" s="7" customFormat="1" ht="14.45" x14ac:dyDescent="0.25">
      <c r="A108" s="13" t="s">
        <v>471</v>
      </c>
      <c r="B108" s="6"/>
      <c r="C108" s="25" t="s">
        <v>228</v>
      </c>
      <c r="D108" s="6" t="s">
        <v>127</v>
      </c>
      <c r="E108" s="4" t="s">
        <v>41</v>
      </c>
      <c r="G108" s="14" t="s">
        <v>487</v>
      </c>
      <c r="H108" s="8">
        <v>1000</v>
      </c>
      <c r="I108" s="6" t="s">
        <v>372</v>
      </c>
      <c r="J108" s="4" t="s">
        <v>373</v>
      </c>
    </row>
    <row r="109" spans="1:10" s="7" customFormat="1" ht="22.9" x14ac:dyDescent="0.25">
      <c r="A109" s="13" t="s">
        <v>473</v>
      </c>
      <c r="B109" s="6"/>
      <c r="C109" s="10" t="s">
        <v>230</v>
      </c>
      <c r="D109" s="6" t="s">
        <v>377</v>
      </c>
      <c r="E109" s="4" t="s">
        <v>33</v>
      </c>
      <c r="G109" s="14" t="s">
        <v>527</v>
      </c>
      <c r="H109" s="8">
        <v>36000</v>
      </c>
      <c r="I109" s="6" t="s">
        <v>376</v>
      </c>
      <c r="J109" s="17" t="s">
        <v>233</v>
      </c>
    </row>
    <row r="110" spans="1:10" s="7" customFormat="1" x14ac:dyDescent="0.25">
      <c r="B110" s="6"/>
      <c r="D110" s="6"/>
      <c r="E110" s="4"/>
      <c r="H110" s="6"/>
      <c r="I110" s="6"/>
    </row>
    <row r="111" spans="1:10" s="7" customFormat="1" x14ac:dyDescent="0.25">
      <c r="B111" s="6"/>
      <c r="D111" s="6"/>
      <c r="E111" s="4"/>
      <c r="H111" s="6"/>
      <c r="I111" s="6"/>
    </row>
    <row r="112" spans="1:10" s="7" customFormat="1" x14ac:dyDescent="0.25">
      <c r="B112" s="6"/>
      <c r="D112" s="6"/>
      <c r="E112" s="4"/>
      <c r="H112" s="6"/>
      <c r="I112" s="6"/>
    </row>
    <row r="113" spans="2:9" s="7" customFormat="1" x14ac:dyDescent="0.25">
      <c r="B113" s="6"/>
      <c r="D113" s="6"/>
      <c r="E113" s="4"/>
      <c r="H113" s="6"/>
      <c r="I113" s="6"/>
    </row>
    <row r="114" spans="2:9" s="7" customFormat="1" x14ac:dyDescent="0.25">
      <c r="B114" s="6"/>
      <c r="D114" s="6"/>
      <c r="E114" s="4"/>
      <c r="H114" s="6"/>
      <c r="I114" s="6"/>
    </row>
    <row r="115" spans="2:9" s="7" customFormat="1" x14ac:dyDescent="0.25">
      <c r="B115" s="6"/>
      <c r="D115" s="6"/>
      <c r="E115" s="4"/>
      <c r="H115" s="6"/>
      <c r="I115" s="6"/>
    </row>
    <row r="116" spans="2:9" s="7" customFormat="1" x14ac:dyDescent="0.25">
      <c r="B116" s="6"/>
      <c r="D116" s="6"/>
      <c r="E116" s="4"/>
      <c r="H116" s="6"/>
      <c r="I116" s="6"/>
    </row>
    <row r="117" spans="2:9" s="7" customFormat="1" x14ac:dyDescent="0.25">
      <c r="B117" s="6"/>
      <c r="D117" s="6"/>
      <c r="E117" s="4"/>
      <c r="H117" s="6"/>
      <c r="I117" s="6"/>
    </row>
    <row r="118" spans="2:9" s="7" customFormat="1" x14ac:dyDescent="0.25">
      <c r="B118" s="6"/>
      <c r="D118" s="6"/>
      <c r="E118" s="4"/>
      <c r="H118" s="6"/>
      <c r="I118" s="6"/>
    </row>
    <row r="119" spans="2:9" s="7" customFormat="1" x14ac:dyDescent="0.25">
      <c r="B119" s="6"/>
      <c r="D119" s="6"/>
      <c r="E119" s="4"/>
      <c r="H119" s="6"/>
      <c r="I119" s="6"/>
    </row>
    <row r="120" spans="2:9" s="7" customFormat="1" x14ac:dyDescent="0.25">
      <c r="B120" s="6"/>
      <c r="D120" s="6"/>
      <c r="E120" s="4"/>
      <c r="H120" s="6"/>
      <c r="I120" s="6"/>
    </row>
    <row r="121" spans="2:9" s="7" customFormat="1" x14ac:dyDescent="0.25">
      <c r="B121" s="6"/>
      <c r="D121" s="6"/>
      <c r="E121" s="4"/>
      <c r="H121" s="6"/>
      <c r="I121" s="6"/>
    </row>
    <row r="122" spans="2:9" s="7" customFormat="1" x14ac:dyDescent="0.25">
      <c r="B122" s="6"/>
      <c r="D122" s="6"/>
      <c r="E122" s="4"/>
      <c r="H122" s="6"/>
      <c r="I122" s="6"/>
    </row>
    <row r="123" spans="2:9" s="7" customFormat="1" x14ac:dyDescent="0.25">
      <c r="B123" s="6"/>
      <c r="D123" s="6"/>
      <c r="E123" s="4"/>
      <c r="H123" s="6"/>
      <c r="I123" s="6"/>
    </row>
    <row r="124" spans="2:9" s="7" customFormat="1" x14ac:dyDescent="0.25">
      <c r="B124" s="6"/>
      <c r="D124" s="6"/>
      <c r="E124" s="4"/>
      <c r="H124" s="6"/>
      <c r="I124" s="6"/>
    </row>
    <row r="125" spans="2:9" s="7" customFormat="1" x14ac:dyDescent="0.25">
      <c r="B125" s="6"/>
      <c r="D125" s="6"/>
      <c r="E125" s="4"/>
      <c r="H125" s="6"/>
      <c r="I125" s="6"/>
    </row>
    <row r="126" spans="2:9" s="7" customFormat="1" x14ac:dyDescent="0.25">
      <c r="B126" s="6"/>
      <c r="D126" s="6"/>
      <c r="E126" s="4"/>
      <c r="H126" s="6"/>
      <c r="I126" s="6"/>
    </row>
    <row r="127" spans="2:9" s="7" customFormat="1" x14ac:dyDescent="0.25">
      <c r="B127" s="6"/>
      <c r="D127" s="6"/>
      <c r="E127" s="4"/>
      <c r="H127" s="6"/>
      <c r="I127" s="6"/>
    </row>
    <row r="128" spans="2:9" s="7" customFormat="1" x14ac:dyDescent="0.25">
      <c r="B128" s="6"/>
      <c r="D128" s="6"/>
      <c r="E128" s="4"/>
      <c r="H128" s="6"/>
      <c r="I128" s="6"/>
    </row>
    <row r="129" spans="2:9" s="7" customFormat="1" x14ac:dyDescent="0.25">
      <c r="B129" s="6"/>
      <c r="D129" s="6"/>
      <c r="E129" s="4"/>
      <c r="H129" s="6"/>
      <c r="I129" s="6"/>
    </row>
    <row r="130" spans="2:9" s="7" customFormat="1" x14ac:dyDescent="0.25">
      <c r="B130" s="6"/>
      <c r="D130" s="6"/>
      <c r="E130" s="4"/>
      <c r="H130" s="6"/>
      <c r="I130" s="6"/>
    </row>
    <row r="131" spans="2:9" s="7" customFormat="1" x14ac:dyDescent="0.25">
      <c r="B131" s="6"/>
      <c r="D131" s="6"/>
      <c r="E131" s="4"/>
      <c r="H131" s="6"/>
      <c r="I131" s="6"/>
    </row>
    <row r="132" spans="2:9" s="7" customFormat="1" x14ac:dyDescent="0.2">
      <c r="B132" s="6"/>
      <c r="D132" s="6"/>
      <c r="E132" s="4"/>
      <c r="H132" s="6"/>
      <c r="I132" s="6"/>
    </row>
    <row r="133" spans="2:9" s="7" customFormat="1" x14ac:dyDescent="0.2">
      <c r="B133" s="6"/>
      <c r="D133" s="6"/>
      <c r="E133" s="4"/>
      <c r="H133" s="6"/>
      <c r="I133" s="6"/>
    </row>
    <row r="134" spans="2:9" s="7" customFormat="1" x14ac:dyDescent="0.2">
      <c r="B134" s="6"/>
      <c r="D134" s="6"/>
      <c r="E134" s="4"/>
      <c r="H134" s="6"/>
      <c r="I134" s="6"/>
    </row>
    <row r="135" spans="2:9" s="7" customFormat="1" x14ac:dyDescent="0.2">
      <c r="B135" s="6"/>
      <c r="D135" s="6"/>
      <c r="E135" s="4"/>
      <c r="H135" s="6"/>
      <c r="I135" s="6"/>
    </row>
    <row r="136" spans="2:9" s="7" customFormat="1" x14ac:dyDescent="0.2">
      <c r="B136" s="6"/>
      <c r="D136" s="6"/>
      <c r="E136" s="4"/>
      <c r="H136" s="6"/>
      <c r="I136" s="6"/>
    </row>
    <row r="137" spans="2:9" s="7" customFormat="1" x14ac:dyDescent="0.2">
      <c r="B137" s="6"/>
      <c r="D137" s="6"/>
      <c r="E137" s="4"/>
      <c r="H137" s="6"/>
      <c r="I137" s="6"/>
    </row>
    <row r="138" spans="2:9" s="7" customFormat="1" x14ac:dyDescent="0.2">
      <c r="B138" s="6"/>
      <c r="D138" s="6"/>
      <c r="E138" s="4"/>
      <c r="H138" s="6"/>
      <c r="I138" s="6"/>
    </row>
    <row r="139" spans="2:9" s="7" customFormat="1" x14ac:dyDescent="0.2">
      <c r="B139" s="6"/>
      <c r="D139" s="6"/>
      <c r="E139" s="4"/>
      <c r="H139" s="6"/>
      <c r="I139" s="6"/>
    </row>
    <row r="140" spans="2:9" s="7" customFormat="1" x14ac:dyDescent="0.2">
      <c r="B140" s="6"/>
      <c r="D140" s="6"/>
      <c r="E140" s="4"/>
      <c r="H140" s="6"/>
      <c r="I140" s="6"/>
    </row>
    <row r="141" spans="2:9" s="7" customFormat="1" x14ac:dyDescent="0.2">
      <c r="B141" s="6"/>
      <c r="D141" s="6"/>
      <c r="E141" s="4"/>
      <c r="H141" s="6"/>
    </row>
    <row r="142" spans="2:9" s="7" customFormat="1" x14ac:dyDescent="0.2">
      <c r="B142" s="6"/>
      <c r="D142" s="6"/>
      <c r="E142" s="4"/>
      <c r="H142" s="6"/>
    </row>
    <row r="143" spans="2:9" s="7" customFormat="1" x14ac:dyDescent="0.2">
      <c r="D143" s="6"/>
      <c r="E143" s="4"/>
      <c r="H143" s="6"/>
    </row>
    <row r="144" spans="2:9" s="7" customFormat="1" x14ac:dyDescent="0.2">
      <c r="D144" s="6"/>
      <c r="E144" s="4"/>
      <c r="H144" s="6"/>
    </row>
    <row r="145" spans="4:8" s="7" customFormat="1" x14ac:dyDescent="0.2">
      <c r="D145" s="6"/>
      <c r="E145" s="4"/>
      <c r="H145" s="6"/>
    </row>
    <row r="146" spans="4:8" s="7" customFormat="1" x14ac:dyDescent="0.2">
      <c r="D146" s="6"/>
      <c r="E146" s="4"/>
      <c r="H146" s="6"/>
    </row>
    <row r="147" spans="4:8" s="7" customFormat="1" x14ac:dyDescent="0.2">
      <c r="D147" s="6"/>
      <c r="E147" s="4"/>
      <c r="H147" s="6"/>
    </row>
    <row r="148" spans="4:8" s="7" customFormat="1" x14ac:dyDescent="0.2">
      <c r="D148" s="6"/>
      <c r="E148" s="4"/>
      <c r="H148" s="6"/>
    </row>
    <row r="149" spans="4:8" s="7" customFormat="1" x14ac:dyDescent="0.2">
      <c r="D149" s="6"/>
      <c r="E149" s="4"/>
      <c r="H149" s="6"/>
    </row>
    <row r="150" spans="4:8" s="7" customFormat="1" x14ac:dyDescent="0.2">
      <c r="D150" s="6"/>
      <c r="E150" s="4"/>
      <c r="H150" s="6"/>
    </row>
    <row r="151" spans="4:8" s="7" customFormat="1" x14ac:dyDescent="0.2">
      <c r="D151" s="6"/>
      <c r="E151" s="4"/>
      <c r="H151" s="6"/>
    </row>
    <row r="152" spans="4:8" s="7" customFormat="1" x14ac:dyDescent="0.2">
      <c r="D152" s="6"/>
      <c r="E152" s="4"/>
      <c r="H152" s="6"/>
    </row>
    <row r="153" spans="4:8" s="7" customFormat="1" x14ac:dyDescent="0.2">
      <c r="D153" s="6"/>
      <c r="E153" s="4"/>
      <c r="H153" s="6"/>
    </row>
    <row r="154" spans="4:8" s="7" customFormat="1" x14ac:dyDescent="0.2">
      <c r="D154" s="6"/>
      <c r="E154" s="4"/>
      <c r="H154" s="6"/>
    </row>
    <row r="155" spans="4:8" s="7" customFormat="1" x14ac:dyDescent="0.2">
      <c r="D155" s="6"/>
      <c r="E155" s="4"/>
      <c r="H155" s="6"/>
    </row>
    <row r="156" spans="4:8" s="7" customFormat="1" x14ac:dyDescent="0.2">
      <c r="D156" s="6"/>
      <c r="E156" s="4"/>
      <c r="H156" s="6"/>
    </row>
    <row r="157" spans="4:8" s="7" customFormat="1" x14ac:dyDescent="0.2">
      <c r="D157" s="6"/>
      <c r="E157" s="4"/>
      <c r="H157" s="6"/>
    </row>
    <row r="158" spans="4:8" s="7" customFormat="1" x14ac:dyDescent="0.2">
      <c r="D158" s="6"/>
      <c r="E158" s="4"/>
      <c r="H158" s="6"/>
    </row>
    <row r="159" spans="4:8" s="7" customFormat="1" x14ac:dyDescent="0.2">
      <c r="D159" s="6"/>
      <c r="E159" s="4"/>
      <c r="H159" s="6"/>
    </row>
    <row r="160" spans="4:8" s="7" customFormat="1" x14ac:dyDescent="0.2">
      <c r="D160" s="6"/>
      <c r="E160" s="4"/>
      <c r="H160" s="6"/>
    </row>
    <row r="161" spans="4:5" s="7" customFormat="1" x14ac:dyDescent="0.2">
      <c r="D161" s="6"/>
      <c r="E161" s="4"/>
    </row>
    <row r="162" spans="4:5" s="7" customFormat="1" x14ac:dyDescent="0.2">
      <c r="D162" s="6"/>
      <c r="E162" s="4"/>
    </row>
    <row r="163" spans="4:5" s="7" customFormat="1" x14ac:dyDescent="0.2">
      <c r="D163" s="6"/>
      <c r="E163" s="4"/>
    </row>
    <row r="164" spans="4:5" s="7" customFormat="1" x14ac:dyDescent="0.2">
      <c r="D164" s="6"/>
      <c r="E164" s="4"/>
    </row>
    <row r="165" spans="4:5" s="7" customFormat="1" x14ac:dyDescent="0.2">
      <c r="D165" s="6"/>
      <c r="E165" s="4"/>
    </row>
    <row r="166" spans="4:5" s="7" customFormat="1" x14ac:dyDescent="0.2">
      <c r="D166" s="6"/>
      <c r="E166" s="4"/>
    </row>
    <row r="167" spans="4:5" s="7" customFormat="1" x14ac:dyDescent="0.2">
      <c r="D167" s="6"/>
      <c r="E167" s="4"/>
    </row>
    <row r="168" spans="4:5" s="7" customFormat="1" x14ac:dyDescent="0.2">
      <c r="D168" s="6"/>
      <c r="E168" s="4"/>
    </row>
    <row r="169" spans="4:5" s="7" customFormat="1" x14ac:dyDescent="0.2">
      <c r="D169" s="6"/>
      <c r="E169" s="4"/>
    </row>
    <row r="170" spans="4:5" s="7" customFormat="1" x14ac:dyDescent="0.2">
      <c r="D170" s="6"/>
      <c r="E170" s="4"/>
    </row>
    <row r="171" spans="4:5" s="7" customFormat="1" x14ac:dyDescent="0.2">
      <c r="D171" s="6"/>
      <c r="E171" s="4"/>
    </row>
    <row r="172" spans="4:5" s="7" customFormat="1" x14ac:dyDescent="0.2">
      <c r="D172" s="6"/>
      <c r="E172" s="4"/>
    </row>
    <row r="173" spans="4:5" s="7" customFormat="1" x14ac:dyDescent="0.2">
      <c r="D173" s="6"/>
      <c r="E173" s="4"/>
    </row>
    <row r="174" spans="4:5" s="7" customFormat="1" x14ac:dyDescent="0.2">
      <c r="D174" s="6"/>
      <c r="E174" s="4"/>
    </row>
    <row r="175" spans="4:5" s="7" customFormat="1" x14ac:dyDescent="0.2">
      <c r="D175" s="6"/>
      <c r="E175" s="4"/>
    </row>
    <row r="176" spans="4:5" s="7" customFormat="1" x14ac:dyDescent="0.2">
      <c r="D176" s="6"/>
      <c r="E176" s="4"/>
    </row>
    <row r="177" spans="4:5" s="7" customFormat="1" x14ac:dyDescent="0.2">
      <c r="D177" s="6"/>
      <c r="E177" s="4"/>
    </row>
    <row r="178" spans="4:5" s="7" customFormat="1" x14ac:dyDescent="0.2">
      <c r="D178" s="6"/>
      <c r="E178" s="4"/>
    </row>
    <row r="179" spans="4:5" s="7" customFormat="1" x14ac:dyDescent="0.2">
      <c r="D179" s="6"/>
      <c r="E179" s="4"/>
    </row>
    <row r="180" spans="4:5" s="7" customFormat="1" x14ac:dyDescent="0.2">
      <c r="D180" s="6"/>
      <c r="E180" s="4"/>
    </row>
    <row r="181" spans="4:5" s="7" customFormat="1" x14ac:dyDescent="0.2">
      <c r="D181" s="6"/>
      <c r="E181" s="4"/>
    </row>
    <row r="182" spans="4:5" s="7" customFormat="1" x14ac:dyDescent="0.2">
      <c r="D182" s="6"/>
      <c r="E182" s="4"/>
    </row>
    <row r="183" spans="4:5" s="7" customFormat="1" x14ac:dyDescent="0.2">
      <c r="D183" s="6"/>
      <c r="E183" s="4"/>
    </row>
    <row r="184" spans="4:5" s="7" customFormat="1" x14ac:dyDescent="0.2">
      <c r="D184" s="6"/>
      <c r="E184" s="4"/>
    </row>
    <row r="185" spans="4:5" s="7" customFormat="1" x14ac:dyDescent="0.2">
      <c r="D185" s="6"/>
      <c r="E185" s="4"/>
    </row>
    <row r="186" spans="4:5" s="7" customFormat="1" x14ac:dyDescent="0.2">
      <c r="D186" s="6"/>
      <c r="E186" s="4"/>
    </row>
    <row r="187" spans="4:5" s="7" customFormat="1" x14ac:dyDescent="0.2">
      <c r="D187" s="6"/>
      <c r="E187" s="4"/>
    </row>
    <row r="188" spans="4:5" s="7" customFormat="1" x14ac:dyDescent="0.2">
      <c r="D188" s="6"/>
      <c r="E188" s="4"/>
    </row>
    <row r="189" spans="4:5" s="7" customFormat="1" x14ac:dyDescent="0.2">
      <c r="D189" s="6"/>
      <c r="E189" s="4"/>
    </row>
    <row r="190" spans="4:5" s="7" customFormat="1" x14ac:dyDescent="0.2">
      <c r="D190" s="6"/>
      <c r="E190" s="4"/>
    </row>
    <row r="191" spans="4:5" s="7" customFormat="1" x14ac:dyDescent="0.2">
      <c r="D191" s="6"/>
      <c r="E191" s="4"/>
    </row>
    <row r="192" spans="4:5" s="7" customFormat="1" x14ac:dyDescent="0.2">
      <c r="D192" s="6"/>
      <c r="E192" s="4"/>
    </row>
    <row r="193" spans="4:5" s="7" customFormat="1" x14ac:dyDescent="0.2">
      <c r="D193" s="6"/>
      <c r="E193" s="4"/>
    </row>
    <row r="194" spans="4:5" s="7" customFormat="1" x14ac:dyDescent="0.2">
      <c r="D194" s="6"/>
      <c r="E194" s="4"/>
    </row>
    <row r="195" spans="4:5" s="7" customFormat="1" x14ac:dyDescent="0.2">
      <c r="D195" s="6"/>
      <c r="E195" s="4"/>
    </row>
    <row r="196" spans="4:5" s="7" customFormat="1" x14ac:dyDescent="0.2">
      <c r="D196" s="6"/>
      <c r="E196" s="4"/>
    </row>
    <row r="197" spans="4:5" s="7" customFormat="1" x14ac:dyDescent="0.2">
      <c r="D197" s="6"/>
      <c r="E197" s="4"/>
    </row>
    <row r="198" spans="4:5" s="7" customFormat="1" x14ac:dyDescent="0.2">
      <c r="D198" s="6"/>
      <c r="E198" s="4"/>
    </row>
    <row r="199" spans="4:5" s="7" customFormat="1" x14ac:dyDescent="0.2">
      <c r="D199" s="6"/>
      <c r="E199" s="4"/>
    </row>
    <row r="200" spans="4:5" s="7" customFormat="1" x14ac:dyDescent="0.2">
      <c r="D200" s="6"/>
      <c r="E200" s="4"/>
    </row>
    <row r="201" spans="4:5" s="7" customFormat="1" x14ac:dyDescent="0.2">
      <c r="E201" s="4"/>
    </row>
    <row r="202" spans="4:5" s="7" customFormat="1" x14ac:dyDescent="0.2">
      <c r="E202" s="4"/>
    </row>
    <row r="203" spans="4:5" s="7" customFormat="1" x14ac:dyDescent="0.2">
      <c r="E203" s="4"/>
    </row>
    <row r="204" spans="4:5" s="7" customFormat="1" x14ac:dyDescent="0.2">
      <c r="E204" s="4"/>
    </row>
    <row r="205" spans="4:5" s="7" customFormat="1" x14ac:dyDescent="0.2">
      <c r="E205" s="4"/>
    </row>
    <row r="206" spans="4:5" s="7" customFormat="1" x14ac:dyDescent="0.2">
      <c r="E206" s="4"/>
    </row>
    <row r="207" spans="4:5" s="7" customFormat="1" x14ac:dyDescent="0.2">
      <c r="E207" s="4"/>
    </row>
    <row r="208" spans="4:5" s="7" customFormat="1" x14ac:dyDescent="0.2">
      <c r="E208" s="4"/>
    </row>
    <row r="209" spans="5:5" s="7" customFormat="1" x14ac:dyDescent="0.2">
      <c r="E209" s="4"/>
    </row>
    <row r="210" spans="5:5" s="7" customFormat="1" x14ac:dyDescent="0.2">
      <c r="E210" s="4"/>
    </row>
    <row r="211" spans="5:5" s="7" customFormat="1" x14ac:dyDescent="0.2">
      <c r="E211" s="4"/>
    </row>
    <row r="212" spans="5:5" s="7" customFormat="1" x14ac:dyDescent="0.2">
      <c r="E212" s="4"/>
    </row>
    <row r="213" spans="5:5" s="7" customFormat="1" x14ac:dyDescent="0.2">
      <c r="E213" s="4"/>
    </row>
    <row r="214" spans="5:5" s="7" customFormat="1" x14ac:dyDescent="0.2">
      <c r="E214" s="4"/>
    </row>
    <row r="215" spans="5:5" s="7" customFormat="1" x14ac:dyDescent="0.2">
      <c r="E215" s="4"/>
    </row>
    <row r="216" spans="5:5" s="7" customFormat="1" x14ac:dyDescent="0.2">
      <c r="E216" s="4"/>
    </row>
    <row r="217" spans="5:5" s="7" customFormat="1" x14ac:dyDescent="0.2">
      <c r="E217" s="4"/>
    </row>
    <row r="218" spans="5:5" s="7" customFormat="1" x14ac:dyDescent="0.2">
      <c r="E218" s="4"/>
    </row>
    <row r="219" spans="5:5" s="7" customFormat="1" x14ac:dyDescent="0.2">
      <c r="E219" s="4"/>
    </row>
    <row r="220" spans="5:5" s="7" customFormat="1" x14ac:dyDescent="0.2">
      <c r="E220" s="4"/>
    </row>
    <row r="221" spans="5:5" s="7" customFormat="1" x14ac:dyDescent="0.2">
      <c r="E221" s="4"/>
    </row>
    <row r="222" spans="5:5" s="7" customFormat="1" x14ac:dyDescent="0.2">
      <c r="E222" s="4"/>
    </row>
    <row r="223" spans="5:5" s="7" customFormat="1" x14ac:dyDescent="0.2">
      <c r="E223" s="4"/>
    </row>
    <row r="224" spans="5:5" s="7" customFormat="1" x14ac:dyDescent="0.2">
      <c r="E224" s="4"/>
    </row>
    <row r="225" spans="5:5" s="7" customFormat="1" x14ac:dyDescent="0.2">
      <c r="E225" s="4"/>
    </row>
    <row r="226" spans="5:5" s="7" customFormat="1" x14ac:dyDescent="0.2">
      <c r="E226" s="4"/>
    </row>
    <row r="227" spans="5:5" s="7" customFormat="1" x14ac:dyDescent="0.2">
      <c r="E227" s="4"/>
    </row>
    <row r="228" spans="5:5" s="7" customFormat="1" x14ac:dyDescent="0.2">
      <c r="E228" s="4"/>
    </row>
    <row r="229" spans="5:5" s="7" customFormat="1" x14ac:dyDescent="0.2">
      <c r="E229" s="4"/>
    </row>
    <row r="230" spans="5:5" s="7" customFormat="1" x14ac:dyDescent="0.2">
      <c r="E230" s="4"/>
    </row>
    <row r="231" spans="5:5" s="7" customFormat="1" x14ac:dyDescent="0.2">
      <c r="E231" s="4"/>
    </row>
    <row r="232" spans="5:5" s="7" customFormat="1" x14ac:dyDescent="0.2">
      <c r="E232" s="4"/>
    </row>
    <row r="233" spans="5:5" s="7" customFormat="1" x14ac:dyDescent="0.2">
      <c r="E233" s="4"/>
    </row>
    <row r="234" spans="5:5" s="7" customFormat="1" x14ac:dyDescent="0.2">
      <c r="E234" s="4"/>
    </row>
    <row r="235" spans="5:5" s="7" customFormat="1" x14ac:dyDescent="0.2">
      <c r="E235" s="4"/>
    </row>
    <row r="236" spans="5:5" s="7" customFormat="1" x14ac:dyDescent="0.2">
      <c r="E236" s="4"/>
    </row>
    <row r="237" spans="5:5" s="7" customFormat="1" x14ac:dyDescent="0.2">
      <c r="E237" s="4"/>
    </row>
    <row r="238" spans="5:5" s="7" customFormat="1" x14ac:dyDescent="0.2">
      <c r="E238" s="4"/>
    </row>
    <row r="239" spans="5:5" s="7" customFormat="1" x14ac:dyDescent="0.2">
      <c r="E239" s="4"/>
    </row>
    <row r="240" spans="5:5" s="7" customFormat="1" x14ac:dyDescent="0.2">
      <c r="E240" s="4"/>
    </row>
    <row r="241" spans="5:5" s="7" customFormat="1" x14ac:dyDescent="0.2">
      <c r="E241" s="4"/>
    </row>
    <row r="242" spans="5:5" s="7" customFormat="1" x14ac:dyDescent="0.2">
      <c r="E242" s="4"/>
    </row>
    <row r="243" spans="5:5" s="7" customFormat="1" x14ac:dyDescent="0.2">
      <c r="E243" s="4"/>
    </row>
    <row r="244" spans="5:5" s="7" customFormat="1" x14ac:dyDescent="0.2">
      <c r="E244" s="4"/>
    </row>
    <row r="245" spans="5:5" s="7" customFormat="1" x14ac:dyDescent="0.2">
      <c r="E245" s="4"/>
    </row>
    <row r="246" spans="5:5" s="7" customFormat="1" x14ac:dyDescent="0.2">
      <c r="E246" s="4"/>
    </row>
    <row r="247" spans="5:5" s="7" customFormat="1" x14ac:dyDescent="0.2">
      <c r="E247" s="4"/>
    </row>
    <row r="248" spans="5:5" s="7" customFormat="1" x14ac:dyDescent="0.2">
      <c r="E248" s="4"/>
    </row>
    <row r="249" spans="5:5" s="7" customFormat="1" x14ac:dyDescent="0.2">
      <c r="E249" s="4"/>
    </row>
    <row r="250" spans="5:5" s="7" customFormat="1" x14ac:dyDescent="0.2">
      <c r="E250" s="4"/>
    </row>
    <row r="251" spans="5:5" s="7" customFormat="1" x14ac:dyDescent="0.2">
      <c r="E251" s="4"/>
    </row>
    <row r="252" spans="5:5" s="7" customFormat="1" x14ac:dyDescent="0.2">
      <c r="E252" s="4"/>
    </row>
    <row r="253" spans="5:5" s="7" customFormat="1" x14ac:dyDescent="0.2">
      <c r="E253" s="4"/>
    </row>
    <row r="254" spans="5:5" s="7" customFormat="1" x14ac:dyDescent="0.2">
      <c r="E254" s="4"/>
    </row>
    <row r="255" spans="5:5" s="7" customFormat="1" x14ac:dyDescent="0.2">
      <c r="E255" s="4"/>
    </row>
    <row r="256" spans="5:5" s="7" customFormat="1" x14ac:dyDescent="0.2">
      <c r="E256" s="4"/>
    </row>
    <row r="257" spans="5:5" s="7" customFormat="1" x14ac:dyDescent="0.2">
      <c r="E257" s="4"/>
    </row>
    <row r="258" spans="5:5" s="7" customFormat="1" x14ac:dyDescent="0.2">
      <c r="E258" s="4"/>
    </row>
    <row r="259" spans="5:5" s="7" customFormat="1" x14ac:dyDescent="0.2">
      <c r="E259" s="4"/>
    </row>
    <row r="260" spans="5:5" s="7" customFormat="1" x14ac:dyDescent="0.2">
      <c r="E260" s="4"/>
    </row>
    <row r="261" spans="5:5" s="7" customFormat="1" x14ac:dyDescent="0.2">
      <c r="E261" s="4"/>
    </row>
    <row r="262" spans="5:5" s="7" customFormat="1" x14ac:dyDescent="0.2">
      <c r="E262" s="4"/>
    </row>
    <row r="263" spans="5:5" s="7" customFormat="1" x14ac:dyDescent="0.2">
      <c r="E263" s="4"/>
    </row>
    <row r="264" spans="5:5" s="7" customFormat="1" x14ac:dyDescent="0.2">
      <c r="E264" s="4"/>
    </row>
    <row r="265" spans="5:5" s="7" customFormat="1" x14ac:dyDescent="0.2">
      <c r="E265" s="4"/>
    </row>
    <row r="266" spans="5:5" s="7" customFormat="1" x14ac:dyDescent="0.2">
      <c r="E266" s="4"/>
    </row>
    <row r="267" spans="5:5" s="7" customFormat="1" x14ac:dyDescent="0.2">
      <c r="E267" s="4"/>
    </row>
    <row r="268" spans="5:5" s="7" customFormat="1" x14ac:dyDescent="0.2">
      <c r="E268" s="4"/>
    </row>
    <row r="269" spans="5:5" s="7" customFormat="1" x14ac:dyDescent="0.2">
      <c r="E269" s="4"/>
    </row>
    <row r="270" spans="5:5" s="7" customFormat="1" x14ac:dyDescent="0.2">
      <c r="E270" s="4"/>
    </row>
    <row r="271" spans="5:5" s="7" customFormat="1" x14ac:dyDescent="0.2">
      <c r="E271" s="4"/>
    </row>
    <row r="272" spans="5:5" s="7" customFormat="1" x14ac:dyDescent="0.2">
      <c r="E272" s="4"/>
    </row>
    <row r="273" spans="5:5" s="7" customFormat="1" x14ac:dyDescent="0.2">
      <c r="E273" s="4"/>
    </row>
    <row r="274" spans="5:5" s="7" customFormat="1" x14ac:dyDescent="0.2">
      <c r="E274" s="4"/>
    </row>
    <row r="275" spans="5:5" s="7" customFormat="1" x14ac:dyDescent="0.2">
      <c r="E275" s="4"/>
    </row>
    <row r="276" spans="5:5" s="7" customFormat="1" x14ac:dyDescent="0.2">
      <c r="E276" s="4"/>
    </row>
    <row r="277" spans="5:5" s="7" customFormat="1" x14ac:dyDescent="0.2">
      <c r="E277" s="4"/>
    </row>
    <row r="278" spans="5:5" s="7" customFormat="1" x14ac:dyDescent="0.2">
      <c r="E278" s="4"/>
    </row>
    <row r="279" spans="5:5" s="7" customFormat="1" x14ac:dyDescent="0.2">
      <c r="E279" s="4"/>
    </row>
    <row r="280" spans="5:5" s="7" customFormat="1" x14ac:dyDescent="0.2">
      <c r="E280" s="4"/>
    </row>
    <row r="281" spans="5:5" s="7" customFormat="1" x14ac:dyDescent="0.2">
      <c r="E281" s="4"/>
    </row>
    <row r="282" spans="5:5" s="7" customFormat="1" x14ac:dyDescent="0.2">
      <c r="E282" s="4"/>
    </row>
    <row r="283" spans="5:5" s="7" customFormat="1" x14ac:dyDescent="0.2">
      <c r="E283" s="4"/>
    </row>
    <row r="284" spans="5:5" s="7" customFormat="1" x14ac:dyDescent="0.2">
      <c r="E284" s="4"/>
    </row>
    <row r="285" spans="5:5" s="7" customFormat="1" x14ac:dyDescent="0.2">
      <c r="E285" s="4"/>
    </row>
    <row r="286" spans="5:5" s="7" customFormat="1" x14ac:dyDescent="0.2">
      <c r="E286" s="4"/>
    </row>
    <row r="287" spans="5:5" s="7" customFormat="1" x14ac:dyDescent="0.2">
      <c r="E287" s="4"/>
    </row>
    <row r="288" spans="5:5" s="7" customFormat="1" x14ac:dyDescent="0.2">
      <c r="E288" s="4"/>
    </row>
    <row r="289" spans="5:5" s="7" customFormat="1" x14ac:dyDescent="0.2">
      <c r="E289" s="4"/>
    </row>
    <row r="290" spans="5:5" s="7" customFormat="1" x14ac:dyDescent="0.2">
      <c r="E290" s="4"/>
    </row>
    <row r="291" spans="5:5" s="7" customFormat="1" x14ac:dyDescent="0.2">
      <c r="E291" s="4"/>
    </row>
    <row r="292" spans="5:5" s="7" customFormat="1" x14ac:dyDescent="0.2">
      <c r="E292" s="4"/>
    </row>
    <row r="293" spans="5:5" s="7" customFormat="1" x14ac:dyDescent="0.2">
      <c r="E293" s="4"/>
    </row>
    <row r="294" spans="5:5" s="7" customFormat="1" x14ac:dyDescent="0.2">
      <c r="E294" s="4"/>
    </row>
    <row r="295" spans="5:5" s="7" customFormat="1" x14ac:dyDescent="0.2">
      <c r="E295" s="4"/>
    </row>
    <row r="296" spans="5:5" s="7" customFormat="1" x14ac:dyDescent="0.2">
      <c r="E296" s="4"/>
    </row>
    <row r="297" spans="5:5" s="7" customFormat="1" x14ac:dyDescent="0.2">
      <c r="E297" s="4"/>
    </row>
    <row r="298" spans="5:5" s="7" customFormat="1" x14ac:dyDescent="0.2">
      <c r="E298" s="4"/>
    </row>
    <row r="299" spans="5:5" s="7" customFormat="1" x14ac:dyDescent="0.2">
      <c r="E299" s="4"/>
    </row>
    <row r="300" spans="5:5" s="7" customFormat="1" x14ac:dyDescent="0.2">
      <c r="E300" s="4"/>
    </row>
    <row r="301" spans="5:5" s="7" customFormat="1" x14ac:dyDescent="0.2">
      <c r="E301" s="4"/>
    </row>
    <row r="302" spans="5:5" s="7" customFormat="1" x14ac:dyDescent="0.2">
      <c r="E302" s="4"/>
    </row>
    <row r="303" spans="5:5" s="7" customFormat="1" x14ac:dyDescent="0.2">
      <c r="E303" s="4"/>
    </row>
    <row r="304" spans="5:5" s="7" customFormat="1" x14ac:dyDescent="0.2">
      <c r="E304" s="4"/>
    </row>
    <row r="305" spans="5:5" s="7" customFormat="1" x14ac:dyDescent="0.2">
      <c r="E305" s="4"/>
    </row>
    <row r="306" spans="5:5" s="7" customFormat="1" x14ac:dyDescent="0.2">
      <c r="E306" s="4"/>
    </row>
    <row r="307" spans="5:5" s="7" customFormat="1" x14ac:dyDescent="0.2">
      <c r="E307" s="4"/>
    </row>
    <row r="308" spans="5:5" s="7" customFormat="1" x14ac:dyDescent="0.2">
      <c r="E308" s="4"/>
    </row>
    <row r="309" spans="5:5" s="7" customFormat="1" x14ac:dyDescent="0.2">
      <c r="E309" s="4"/>
    </row>
    <row r="310" spans="5:5" s="7" customFormat="1" x14ac:dyDescent="0.2">
      <c r="E310" s="4"/>
    </row>
    <row r="311" spans="5:5" s="7" customFormat="1" x14ac:dyDescent="0.2">
      <c r="E311" s="4"/>
    </row>
    <row r="312" spans="5:5" s="7" customFormat="1" x14ac:dyDescent="0.2">
      <c r="E312" s="4"/>
    </row>
    <row r="313" spans="5:5" s="7" customFormat="1" x14ac:dyDescent="0.2">
      <c r="E313" s="4"/>
    </row>
    <row r="314" spans="5:5" s="7" customFormat="1" x14ac:dyDescent="0.2">
      <c r="E314" s="4"/>
    </row>
    <row r="315" spans="5:5" s="7" customFormat="1" x14ac:dyDescent="0.2">
      <c r="E315" s="4"/>
    </row>
    <row r="316" spans="5:5" s="7" customFormat="1" x14ac:dyDescent="0.2">
      <c r="E316" s="4"/>
    </row>
    <row r="317" spans="5:5" s="7" customFormat="1" x14ac:dyDescent="0.2">
      <c r="E317" s="4"/>
    </row>
    <row r="318" spans="5:5" s="7" customFormat="1" x14ac:dyDescent="0.2">
      <c r="E318" s="4"/>
    </row>
    <row r="319" spans="5:5" s="7" customFormat="1" x14ac:dyDescent="0.2">
      <c r="E319" s="4"/>
    </row>
    <row r="320" spans="5:5" s="7" customFormat="1" x14ac:dyDescent="0.2">
      <c r="E320" s="4"/>
    </row>
    <row r="321" spans="5:5" s="7" customFormat="1" x14ac:dyDescent="0.2">
      <c r="E321" s="4"/>
    </row>
    <row r="322" spans="5:5" s="7" customFormat="1" x14ac:dyDescent="0.2">
      <c r="E322" s="4"/>
    </row>
    <row r="323" spans="5:5" s="7" customFormat="1" x14ac:dyDescent="0.2">
      <c r="E323" s="4"/>
    </row>
    <row r="324" spans="5:5" s="7" customFormat="1" x14ac:dyDescent="0.2">
      <c r="E324" s="4"/>
    </row>
    <row r="325" spans="5:5" s="7" customFormat="1" x14ac:dyDescent="0.2">
      <c r="E325" s="4"/>
    </row>
    <row r="326" spans="5:5" s="7" customFormat="1" x14ac:dyDescent="0.2">
      <c r="E326" s="4"/>
    </row>
    <row r="327" spans="5:5" s="7" customFormat="1" x14ac:dyDescent="0.2">
      <c r="E327" s="4"/>
    </row>
    <row r="328" spans="5:5" s="7" customFormat="1" x14ac:dyDescent="0.2">
      <c r="E328" s="4"/>
    </row>
    <row r="329" spans="5:5" s="7" customFormat="1" x14ac:dyDescent="0.2">
      <c r="E329" s="4"/>
    </row>
    <row r="330" spans="5:5" s="7" customFormat="1" x14ac:dyDescent="0.2">
      <c r="E330" s="4"/>
    </row>
    <row r="331" spans="5:5" s="7" customFormat="1" x14ac:dyDescent="0.2">
      <c r="E331" s="4"/>
    </row>
    <row r="332" spans="5:5" s="7" customFormat="1" x14ac:dyDescent="0.2">
      <c r="E332" s="4"/>
    </row>
    <row r="333" spans="5:5" s="7" customFormat="1" x14ac:dyDescent="0.2">
      <c r="E333" s="4"/>
    </row>
    <row r="334" spans="5:5" s="7" customFormat="1" x14ac:dyDescent="0.2">
      <c r="E334" s="4"/>
    </row>
    <row r="335" spans="5:5" s="7" customFormat="1" x14ac:dyDescent="0.2">
      <c r="E335" s="4"/>
    </row>
    <row r="336" spans="5:5" s="7" customFormat="1" x14ac:dyDescent="0.2">
      <c r="E336" s="4"/>
    </row>
    <row r="337" spans="5:5" s="7" customFormat="1" x14ac:dyDescent="0.2">
      <c r="E337" s="4"/>
    </row>
    <row r="338" spans="5:5" s="7" customFormat="1" x14ac:dyDescent="0.2">
      <c r="E338" s="4"/>
    </row>
    <row r="339" spans="5:5" s="7" customFormat="1" x14ac:dyDescent="0.2">
      <c r="E339" s="4"/>
    </row>
    <row r="340" spans="5:5" s="7" customFormat="1" x14ac:dyDescent="0.2">
      <c r="E340" s="4"/>
    </row>
    <row r="341" spans="5:5" s="7" customFormat="1" x14ac:dyDescent="0.2">
      <c r="E341" s="4"/>
    </row>
    <row r="342" spans="5:5" s="7" customFormat="1" x14ac:dyDescent="0.2">
      <c r="E342" s="4"/>
    </row>
    <row r="343" spans="5:5" s="7" customFormat="1" x14ac:dyDescent="0.2">
      <c r="E343" s="4"/>
    </row>
    <row r="344" spans="5:5" s="7" customFormat="1" x14ac:dyDescent="0.2">
      <c r="E344" s="4"/>
    </row>
    <row r="345" spans="5:5" s="7" customFormat="1" x14ac:dyDescent="0.2">
      <c r="E345" s="4"/>
    </row>
    <row r="346" spans="5:5" s="7" customFormat="1" x14ac:dyDescent="0.2">
      <c r="E346" s="4"/>
    </row>
    <row r="347" spans="5:5" s="7" customFormat="1" x14ac:dyDescent="0.2">
      <c r="E347" s="4"/>
    </row>
    <row r="348" spans="5:5" s="7" customFormat="1" x14ac:dyDescent="0.2">
      <c r="E348" s="4"/>
    </row>
    <row r="349" spans="5:5" s="7" customFormat="1" x14ac:dyDescent="0.2">
      <c r="E349" s="4"/>
    </row>
    <row r="350" spans="5:5" s="7" customFormat="1" x14ac:dyDescent="0.2">
      <c r="E350" s="4"/>
    </row>
    <row r="351" spans="5:5" s="7" customFormat="1" x14ac:dyDescent="0.2">
      <c r="E351" s="4"/>
    </row>
    <row r="352" spans="5:5" s="7" customFormat="1" x14ac:dyDescent="0.2">
      <c r="E352" s="4"/>
    </row>
    <row r="353" spans="5:5" s="7" customFormat="1" x14ac:dyDescent="0.2">
      <c r="E353" s="4"/>
    </row>
    <row r="354" spans="5:5" s="7" customFormat="1" x14ac:dyDescent="0.2">
      <c r="E354" s="4"/>
    </row>
    <row r="355" spans="5:5" s="7" customFormat="1" x14ac:dyDescent="0.2">
      <c r="E355" s="4"/>
    </row>
    <row r="356" spans="5:5" s="7" customFormat="1" x14ac:dyDescent="0.2">
      <c r="E356" s="4"/>
    </row>
    <row r="357" spans="5:5" s="7" customFormat="1" x14ac:dyDescent="0.2">
      <c r="E357" s="4"/>
    </row>
    <row r="358" spans="5:5" s="7" customFormat="1" x14ac:dyDescent="0.2">
      <c r="E358" s="4"/>
    </row>
    <row r="359" spans="5:5" s="7" customFormat="1" x14ac:dyDescent="0.2">
      <c r="E359" s="4"/>
    </row>
    <row r="360" spans="5:5" s="7" customFormat="1" x14ac:dyDescent="0.2">
      <c r="E360" s="4"/>
    </row>
    <row r="361" spans="5:5" s="7" customFormat="1" x14ac:dyDescent="0.2">
      <c r="E361" s="4"/>
    </row>
    <row r="362" spans="5:5" s="7" customFormat="1" x14ac:dyDescent="0.2">
      <c r="E362" s="4"/>
    </row>
    <row r="363" spans="5:5" s="7" customFormat="1" x14ac:dyDescent="0.2">
      <c r="E363" s="4"/>
    </row>
    <row r="364" spans="5:5" s="7" customFormat="1" x14ac:dyDescent="0.2">
      <c r="E364" s="4"/>
    </row>
    <row r="365" spans="5:5" s="7" customFormat="1" x14ac:dyDescent="0.2">
      <c r="E365" s="4"/>
    </row>
    <row r="366" spans="5:5" s="7" customFormat="1" x14ac:dyDescent="0.2">
      <c r="E366" s="4"/>
    </row>
    <row r="367" spans="5:5" s="7" customFormat="1" x14ac:dyDescent="0.2">
      <c r="E367" s="4"/>
    </row>
    <row r="368" spans="5:5" s="7" customFormat="1" x14ac:dyDescent="0.2">
      <c r="E368" s="4"/>
    </row>
    <row r="369" spans="5:5" s="7" customFormat="1" x14ac:dyDescent="0.2">
      <c r="E369" s="4"/>
    </row>
    <row r="370" spans="5:5" s="7" customFormat="1" x14ac:dyDescent="0.2">
      <c r="E370" s="4"/>
    </row>
    <row r="371" spans="5:5" s="7" customFormat="1" x14ac:dyDescent="0.2">
      <c r="E371" s="4"/>
    </row>
    <row r="372" spans="5:5" s="7" customFormat="1" x14ac:dyDescent="0.2">
      <c r="E372" s="4"/>
    </row>
    <row r="373" spans="5:5" s="7" customFormat="1" x14ac:dyDescent="0.2">
      <c r="E373" s="4"/>
    </row>
    <row r="374" spans="5:5" s="7" customFormat="1" x14ac:dyDescent="0.2">
      <c r="E374" s="4"/>
    </row>
    <row r="375" spans="5:5" s="7" customFormat="1" x14ac:dyDescent="0.2">
      <c r="E375" s="4"/>
    </row>
    <row r="376" spans="5:5" s="7" customFormat="1" x14ac:dyDescent="0.2">
      <c r="E376" s="4"/>
    </row>
    <row r="377" spans="5:5" s="7" customFormat="1" x14ac:dyDescent="0.2">
      <c r="E377" s="4"/>
    </row>
    <row r="378" spans="5:5" s="7" customFormat="1" x14ac:dyDescent="0.2">
      <c r="E378" s="4"/>
    </row>
    <row r="379" spans="5:5" s="7" customFormat="1" x14ac:dyDescent="0.2">
      <c r="E379" s="4"/>
    </row>
    <row r="380" spans="5:5" s="7" customFormat="1" x14ac:dyDescent="0.2">
      <c r="E380" s="4"/>
    </row>
    <row r="381" spans="5:5" s="7" customFormat="1" x14ac:dyDescent="0.2">
      <c r="E381" s="4"/>
    </row>
    <row r="382" spans="5:5" s="7" customFormat="1" x14ac:dyDescent="0.2">
      <c r="E382" s="4"/>
    </row>
    <row r="383" spans="5:5" s="7" customFormat="1" x14ac:dyDescent="0.2">
      <c r="E383" s="4"/>
    </row>
    <row r="384" spans="5:5" s="7" customFormat="1" x14ac:dyDescent="0.2">
      <c r="E384" s="4"/>
    </row>
    <row r="385" spans="5:5" s="7" customFormat="1" x14ac:dyDescent="0.2">
      <c r="E385" s="4"/>
    </row>
    <row r="386" spans="5:5" s="7" customFormat="1" x14ac:dyDescent="0.2">
      <c r="E386" s="4"/>
    </row>
    <row r="387" spans="5:5" s="7" customFormat="1" x14ac:dyDescent="0.2">
      <c r="E387" s="4"/>
    </row>
    <row r="388" spans="5:5" s="7" customFormat="1" x14ac:dyDescent="0.2">
      <c r="E388" s="4"/>
    </row>
    <row r="389" spans="5:5" s="7" customFormat="1" x14ac:dyDescent="0.2">
      <c r="E389" s="4"/>
    </row>
    <row r="390" spans="5:5" s="7" customFormat="1" x14ac:dyDescent="0.2">
      <c r="E390" s="4"/>
    </row>
    <row r="391" spans="5:5" s="7" customFormat="1" x14ac:dyDescent="0.2">
      <c r="E391" s="4"/>
    </row>
    <row r="392" spans="5:5" s="7" customFormat="1" x14ac:dyDescent="0.2">
      <c r="E392" s="4"/>
    </row>
    <row r="393" spans="5:5" s="7" customFormat="1" x14ac:dyDescent="0.2">
      <c r="E393" s="4"/>
    </row>
    <row r="394" spans="5:5" s="7" customFormat="1" x14ac:dyDescent="0.2">
      <c r="E394" s="4"/>
    </row>
    <row r="395" spans="5:5" s="7" customFormat="1" x14ac:dyDescent="0.2">
      <c r="E395" s="4"/>
    </row>
    <row r="396" spans="5:5" s="7" customFormat="1" x14ac:dyDescent="0.2">
      <c r="E396" s="4"/>
    </row>
    <row r="397" spans="5:5" s="7" customFormat="1" x14ac:dyDescent="0.2">
      <c r="E397" s="4"/>
    </row>
    <row r="398" spans="5:5" s="7" customFormat="1" x14ac:dyDescent="0.2">
      <c r="E398" s="4"/>
    </row>
    <row r="399" spans="5:5" s="7" customFormat="1" x14ac:dyDescent="0.2">
      <c r="E399" s="4"/>
    </row>
    <row r="400" spans="5:5" s="7" customFormat="1" x14ac:dyDescent="0.2">
      <c r="E400" s="4"/>
    </row>
    <row r="401" spans="5:5" s="7" customFormat="1" x14ac:dyDescent="0.2">
      <c r="E401" s="4"/>
    </row>
    <row r="402" spans="5:5" s="7" customFormat="1" x14ac:dyDescent="0.2">
      <c r="E402" s="4"/>
    </row>
    <row r="403" spans="5:5" s="7" customFormat="1" x14ac:dyDescent="0.2">
      <c r="E403" s="4"/>
    </row>
    <row r="404" spans="5:5" s="7" customFormat="1" x14ac:dyDescent="0.2">
      <c r="E404" s="4"/>
    </row>
    <row r="405" spans="5:5" s="7" customFormat="1" x14ac:dyDescent="0.2">
      <c r="E405" s="4"/>
    </row>
    <row r="406" spans="5:5" s="7" customFormat="1" x14ac:dyDescent="0.2">
      <c r="E406" s="4"/>
    </row>
    <row r="407" spans="5:5" s="7" customFormat="1" x14ac:dyDescent="0.2">
      <c r="E407" s="4"/>
    </row>
    <row r="408" spans="5:5" s="7" customFormat="1" x14ac:dyDescent="0.2">
      <c r="E408" s="4"/>
    </row>
    <row r="409" spans="5:5" s="7" customFormat="1" x14ac:dyDescent="0.2">
      <c r="E409" s="4"/>
    </row>
    <row r="410" spans="5:5" s="7" customFormat="1" x14ac:dyDescent="0.2">
      <c r="E410" s="4"/>
    </row>
    <row r="411" spans="5:5" s="7" customFormat="1" x14ac:dyDescent="0.2">
      <c r="E411" s="4"/>
    </row>
    <row r="412" spans="5:5" s="7" customFormat="1" x14ac:dyDescent="0.2">
      <c r="E412" s="4"/>
    </row>
    <row r="413" spans="5:5" s="7" customFormat="1" x14ac:dyDescent="0.2">
      <c r="E413" s="4"/>
    </row>
    <row r="414" spans="5:5" s="7" customFormat="1" x14ac:dyDescent="0.2">
      <c r="E414" s="4"/>
    </row>
    <row r="415" spans="5:5" s="7" customFormat="1" x14ac:dyDescent="0.2">
      <c r="E415" s="4"/>
    </row>
    <row r="416" spans="5:5" s="7" customFormat="1" x14ac:dyDescent="0.2">
      <c r="E416" s="4"/>
    </row>
    <row r="417" spans="5:5" s="7" customFormat="1" x14ac:dyDescent="0.2">
      <c r="E417" s="4"/>
    </row>
    <row r="418" spans="5:5" s="7" customFormat="1" x14ac:dyDescent="0.2">
      <c r="E418" s="4"/>
    </row>
    <row r="419" spans="5:5" s="7" customFormat="1" x14ac:dyDescent="0.2">
      <c r="E419" s="4"/>
    </row>
    <row r="420" spans="5:5" s="7" customFormat="1" x14ac:dyDescent="0.2">
      <c r="E420" s="4"/>
    </row>
    <row r="421" spans="5:5" s="7" customFormat="1" x14ac:dyDescent="0.2">
      <c r="E421" s="4"/>
    </row>
    <row r="422" spans="5:5" s="7" customFormat="1" x14ac:dyDescent="0.2">
      <c r="E422" s="4"/>
    </row>
    <row r="423" spans="5:5" s="7" customFormat="1" x14ac:dyDescent="0.2">
      <c r="E423" s="4"/>
    </row>
    <row r="424" spans="5:5" s="7" customFormat="1" x14ac:dyDescent="0.2">
      <c r="E424" s="4"/>
    </row>
    <row r="425" spans="5:5" s="7" customFormat="1" x14ac:dyDescent="0.2">
      <c r="E425" s="4"/>
    </row>
    <row r="426" spans="5:5" s="7" customFormat="1" x14ac:dyDescent="0.2">
      <c r="E426" s="4"/>
    </row>
    <row r="427" spans="5:5" s="7" customFormat="1" x14ac:dyDescent="0.2">
      <c r="E427" s="4"/>
    </row>
    <row r="428" spans="5:5" s="7" customFormat="1" x14ac:dyDescent="0.2">
      <c r="E428" s="4"/>
    </row>
    <row r="429" spans="5:5" s="7" customFormat="1" x14ac:dyDescent="0.2">
      <c r="E429" s="4"/>
    </row>
    <row r="430" spans="5:5" s="7" customFormat="1" x14ac:dyDescent="0.2">
      <c r="E430" s="4"/>
    </row>
    <row r="431" spans="5:5" s="7" customFormat="1" x14ac:dyDescent="0.2">
      <c r="E431" s="4"/>
    </row>
    <row r="432" spans="5:5" s="7" customFormat="1" x14ac:dyDescent="0.2">
      <c r="E432" s="4"/>
    </row>
    <row r="433" spans="5:5" s="7" customFormat="1" x14ac:dyDescent="0.2">
      <c r="E433" s="4"/>
    </row>
    <row r="434" spans="5:5" s="7" customFormat="1" x14ac:dyDescent="0.2">
      <c r="E434" s="4"/>
    </row>
    <row r="435" spans="5:5" s="7" customFormat="1" x14ac:dyDescent="0.2">
      <c r="E435" s="4"/>
    </row>
    <row r="436" spans="5:5" s="7" customFormat="1" x14ac:dyDescent="0.2">
      <c r="E436" s="4"/>
    </row>
    <row r="437" spans="5:5" s="7" customFormat="1" x14ac:dyDescent="0.2">
      <c r="E437" s="4"/>
    </row>
    <row r="438" spans="5:5" s="7" customFormat="1" x14ac:dyDescent="0.2">
      <c r="E438" s="4"/>
    </row>
    <row r="439" spans="5:5" s="7" customFormat="1" x14ac:dyDescent="0.2">
      <c r="E439" s="4"/>
    </row>
    <row r="440" spans="5:5" s="7" customFormat="1" x14ac:dyDescent="0.2">
      <c r="E440" s="4"/>
    </row>
    <row r="441" spans="5:5" s="7" customFormat="1" x14ac:dyDescent="0.2">
      <c r="E441" s="4"/>
    </row>
    <row r="442" spans="5:5" s="7" customFormat="1" x14ac:dyDescent="0.2">
      <c r="E442" s="4"/>
    </row>
    <row r="443" spans="5:5" s="7" customFormat="1" x14ac:dyDescent="0.2">
      <c r="E443" s="4"/>
    </row>
    <row r="444" spans="5:5" s="7" customFormat="1" x14ac:dyDescent="0.2">
      <c r="E444" s="4"/>
    </row>
    <row r="445" spans="5:5" s="7" customFormat="1" x14ac:dyDescent="0.2">
      <c r="E445" s="4"/>
    </row>
    <row r="446" spans="5:5" s="7" customFormat="1" x14ac:dyDescent="0.2">
      <c r="E446" s="4"/>
    </row>
    <row r="447" spans="5:5" s="7" customFormat="1" x14ac:dyDescent="0.2">
      <c r="E447" s="4"/>
    </row>
    <row r="448" spans="5:5" s="7" customFormat="1" x14ac:dyDescent="0.2">
      <c r="E448" s="4"/>
    </row>
    <row r="449" spans="5:5" s="7" customFormat="1" x14ac:dyDescent="0.2">
      <c r="E449" s="4"/>
    </row>
    <row r="450" spans="5:5" s="7" customFormat="1" x14ac:dyDescent="0.2">
      <c r="E450" s="4"/>
    </row>
    <row r="451" spans="5:5" s="7" customFormat="1" x14ac:dyDescent="0.2">
      <c r="E451" s="4"/>
    </row>
    <row r="452" spans="5:5" s="7" customFormat="1" x14ac:dyDescent="0.2">
      <c r="E452" s="4"/>
    </row>
    <row r="453" spans="5:5" s="7" customFormat="1" x14ac:dyDescent="0.2">
      <c r="E453" s="4"/>
    </row>
    <row r="454" spans="5:5" s="7" customFormat="1" x14ac:dyDescent="0.2">
      <c r="E454" s="4"/>
    </row>
    <row r="455" spans="5:5" s="7" customFormat="1" x14ac:dyDescent="0.2">
      <c r="E455" s="4"/>
    </row>
    <row r="456" spans="5:5" s="7" customFormat="1" x14ac:dyDescent="0.2">
      <c r="E456" s="4"/>
    </row>
    <row r="457" spans="5:5" s="7" customFormat="1" x14ac:dyDescent="0.2">
      <c r="E457" s="4"/>
    </row>
    <row r="458" spans="5:5" s="7" customFormat="1" x14ac:dyDescent="0.2">
      <c r="E458" s="4"/>
    </row>
    <row r="459" spans="5:5" s="7" customFormat="1" x14ac:dyDescent="0.2">
      <c r="E459" s="4"/>
    </row>
    <row r="460" spans="5:5" s="7" customFormat="1" x14ac:dyDescent="0.2">
      <c r="E460" s="4"/>
    </row>
    <row r="461" spans="5:5" s="7" customFormat="1" x14ac:dyDescent="0.2">
      <c r="E461" s="4"/>
    </row>
    <row r="462" spans="5:5" s="7" customFormat="1" x14ac:dyDescent="0.2">
      <c r="E462" s="4"/>
    </row>
    <row r="463" spans="5:5" s="7" customFormat="1" x14ac:dyDescent="0.2">
      <c r="E463" s="4"/>
    </row>
    <row r="464" spans="5:5" s="7" customFormat="1" x14ac:dyDescent="0.2">
      <c r="E464" s="4"/>
    </row>
    <row r="465" spans="5:5" s="7" customFormat="1" x14ac:dyDescent="0.2">
      <c r="E465" s="4"/>
    </row>
    <row r="466" spans="5:5" s="7" customFormat="1" x14ac:dyDescent="0.2">
      <c r="E466" s="4"/>
    </row>
    <row r="467" spans="5:5" s="7" customFormat="1" x14ac:dyDescent="0.2">
      <c r="E467" s="4"/>
    </row>
    <row r="468" spans="5:5" s="7" customFormat="1" x14ac:dyDescent="0.2">
      <c r="E468" s="4"/>
    </row>
    <row r="469" spans="5:5" s="7" customFormat="1" x14ac:dyDescent="0.2">
      <c r="E469" s="4"/>
    </row>
    <row r="470" spans="5:5" s="7" customFormat="1" x14ac:dyDescent="0.2">
      <c r="E470" s="4"/>
    </row>
    <row r="471" spans="5:5" s="7" customFormat="1" x14ac:dyDescent="0.2">
      <c r="E471" s="4"/>
    </row>
    <row r="472" spans="5:5" s="7" customFormat="1" x14ac:dyDescent="0.2">
      <c r="E472" s="4"/>
    </row>
    <row r="473" spans="5:5" s="7" customFormat="1" x14ac:dyDescent="0.2">
      <c r="E473" s="4"/>
    </row>
    <row r="474" spans="5:5" s="7" customFormat="1" x14ac:dyDescent="0.2">
      <c r="E474" s="4"/>
    </row>
    <row r="475" spans="5:5" s="7" customFormat="1" x14ac:dyDescent="0.2">
      <c r="E475" s="4"/>
    </row>
    <row r="476" spans="5:5" s="7" customFormat="1" x14ac:dyDescent="0.2">
      <c r="E476" s="4"/>
    </row>
    <row r="477" spans="5:5" s="7" customFormat="1" x14ac:dyDescent="0.2">
      <c r="E477" s="4"/>
    </row>
    <row r="478" spans="5:5" s="7" customFormat="1" x14ac:dyDescent="0.2">
      <c r="E478" s="4"/>
    </row>
    <row r="479" spans="5:5" s="7" customFormat="1" x14ac:dyDescent="0.2">
      <c r="E479" s="4"/>
    </row>
    <row r="480" spans="5:5" s="7" customFormat="1" x14ac:dyDescent="0.2">
      <c r="E480" s="4"/>
    </row>
    <row r="481" spans="5:5" s="7" customFormat="1" x14ac:dyDescent="0.2">
      <c r="E481" s="4"/>
    </row>
    <row r="482" spans="5:5" s="7" customFormat="1" x14ac:dyDescent="0.2">
      <c r="E482" s="4"/>
    </row>
    <row r="483" spans="5:5" s="7" customFormat="1" x14ac:dyDescent="0.2">
      <c r="E483" s="4"/>
    </row>
    <row r="484" spans="5:5" s="7" customFormat="1" x14ac:dyDescent="0.2">
      <c r="E484" s="4"/>
    </row>
    <row r="485" spans="5:5" s="7" customFormat="1" x14ac:dyDescent="0.2">
      <c r="E485" s="4"/>
    </row>
    <row r="486" spans="5:5" s="7" customFormat="1" x14ac:dyDescent="0.2">
      <c r="E486" s="4"/>
    </row>
    <row r="487" spans="5:5" s="7" customFormat="1" x14ac:dyDescent="0.2">
      <c r="E487" s="4"/>
    </row>
    <row r="488" spans="5:5" s="7" customFormat="1" x14ac:dyDescent="0.2">
      <c r="E488" s="4"/>
    </row>
    <row r="489" spans="5:5" s="7" customFormat="1" x14ac:dyDescent="0.2">
      <c r="E489" s="4"/>
    </row>
    <row r="490" spans="5:5" s="7" customFormat="1" x14ac:dyDescent="0.2">
      <c r="E490" s="4"/>
    </row>
    <row r="491" spans="5:5" s="7" customFormat="1" x14ac:dyDescent="0.2">
      <c r="E491" s="4"/>
    </row>
    <row r="492" spans="5:5" s="7" customFormat="1" x14ac:dyDescent="0.2">
      <c r="E492" s="4"/>
    </row>
    <row r="493" spans="5:5" s="7" customFormat="1" x14ac:dyDescent="0.2">
      <c r="E493" s="4"/>
    </row>
    <row r="494" spans="5:5" s="7" customFormat="1" x14ac:dyDescent="0.2">
      <c r="E494" s="4"/>
    </row>
    <row r="495" spans="5:5" s="7" customFormat="1" x14ac:dyDescent="0.2">
      <c r="E495" s="4"/>
    </row>
    <row r="496" spans="5:5" s="7" customFormat="1" x14ac:dyDescent="0.2">
      <c r="E496" s="4"/>
    </row>
    <row r="497" spans="5:5" s="7" customFormat="1" x14ac:dyDescent="0.2">
      <c r="E497" s="4"/>
    </row>
    <row r="498" spans="5:5" s="7" customFormat="1" x14ac:dyDescent="0.2">
      <c r="E498" s="4"/>
    </row>
    <row r="499" spans="5:5" s="7" customFormat="1" x14ac:dyDescent="0.2">
      <c r="E499" s="4"/>
    </row>
    <row r="500" spans="5:5" s="7" customFormat="1" x14ac:dyDescent="0.2">
      <c r="E500" s="4"/>
    </row>
    <row r="501" spans="5:5" s="7" customFormat="1" x14ac:dyDescent="0.2">
      <c r="E501" s="4"/>
    </row>
    <row r="502" spans="5:5" s="7" customFormat="1" x14ac:dyDescent="0.2">
      <c r="E502" s="4"/>
    </row>
    <row r="503" spans="5:5" s="7" customFormat="1" x14ac:dyDescent="0.2">
      <c r="E503" s="4"/>
    </row>
    <row r="504" spans="5:5" s="7" customFormat="1" x14ac:dyDescent="0.2">
      <c r="E504" s="4"/>
    </row>
    <row r="505" spans="5:5" s="7" customFormat="1" x14ac:dyDescent="0.2">
      <c r="E505" s="4"/>
    </row>
    <row r="506" spans="5:5" s="7" customFormat="1" x14ac:dyDescent="0.2">
      <c r="E506" s="4"/>
    </row>
    <row r="507" spans="5:5" s="7" customFormat="1" x14ac:dyDescent="0.2">
      <c r="E507" s="4"/>
    </row>
    <row r="508" spans="5:5" s="7" customFormat="1" x14ac:dyDescent="0.2">
      <c r="E508" s="4"/>
    </row>
    <row r="509" spans="5:5" s="7" customFormat="1" x14ac:dyDescent="0.2">
      <c r="E509" s="4"/>
    </row>
    <row r="510" spans="5:5" s="7" customFormat="1" x14ac:dyDescent="0.2">
      <c r="E510" s="4"/>
    </row>
    <row r="511" spans="5:5" s="7" customFormat="1" x14ac:dyDescent="0.2">
      <c r="E511" s="4"/>
    </row>
    <row r="512" spans="5:5" s="7" customFormat="1" x14ac:dyDescent="0.2">
      <c r="E512" s="4"/>
    </row>
    <row r="513" spans="5:5" s="7" customFormat="1" x14ac:dyDescent="0.2">
      <c r="E513" s="4"/>
    </row>
    <row r="514" spans="5:5" s="7" customFormat="1" x14ac:dyDescent="0.2">
      <c r="E514" s="4"/>
    </row>
    <row r="515" spans="5:5" s="7" customFormat="1" x14ac:dyDescent="0.2">
      <c r="E515" s="4"/>
    </row>
    <row r="516" spans="5:5" s="7" customFormat="1" x14ac:dyDescent="0.2">
      <c r="E516" s="4"/>
    </row>
    <row r="517" spans="5:5" s="7" customFormat="1" x14ac:dyDescent="0.2">
      <c r="E517" s="4"/>
    </row>
    <row r="518" spans="5:5" s="7" customFormat="1" x14ac:dyDescent="0.2">
      <c r="E518" s="4"/>
    </row>
    <row r="519" spans="5:5" s="7" customFormat="1" x14ac:dyDescent="0.2">
      <c r="E519" s="4"/>
    </row>
    <row r="520" spans="5:5" s="7" customFormat="1" x14ac:dyDescent="0.2">
      <c r="E520" s="4"/>
    </row>
    <row r="521" spans="5:5" s="7" customFormat="1" x14ac:dyDescent="0.2">
      <c r="E521" s="4"/>
    </row>
    <row r="522" spans="5:5" s="7" customFormat="1" x14ac:dyDescent="0.2">
      <c r="E522" s="4"/>
    </row>
    <row r="523" spans="5:5" s="7" customFormat="1" x14ac:dyDescent="0.2">
      <c r="E523" s="4"/>
    </row>
    <row r="524" spans="5:5" s="7" customFormat="1" x14ac:dyDescent="0.2">
      <c r="E524" s="4"/>
    </row>
    <row r="525" spans="5:5" s="7" customFormat="1" x14ac:dyDescent="0.2">
      <c r="E525" s="4"/>
    </row>
    <row r="526" spans="5:5" s="7" customFormat="1" x14ac:dyDescent="0.2">
      <c r="E526" s="4"/>
    </row>
    <row r="527" spans="5:5" s="7" customFormat="1" x14ac:dyDescent="0.2">
      <c r="E527" s="4"/>
    </row>
    <row r="528" spans="5:5" s="7" customFormat="1" x14ac:dyDescent="0.2">
      <c r="E528" s="4"/>
    </row>
    <row r="529" spans="5:5" s="7" customFormat="1" x14ac:dyDescent="0.2">
      <c r="E529" s="4"/>
    </row>
    <row r="530" spans="5:5" s="7" customFormat="1" x14ac:dyDescent="0.2">
      <c r="E530" s="4"/>
    </row>
    <row r="531" spans="5:5" s="7" customFormat="1" x14ac:dyDescent="0.2">
      <c r="E531" s="4"/>
    </row>
    <row r="532" spans="5:5" s="7" customFormat="1" x14ac:dyDescent="0.2">
      <c r="E532" s="4"/>
    </row>
    <row r="533" spans="5:5" s="7" customFormat="1" x14ac:dyDescent="0.2">
      <c r="E533" s="4"/>
    </row>
    <row r="534" spans="5:5" s="7" customFormat="1" x14ac:dyDescent="0.2">
      <c r="E534" s="4"/>
    </row>
    <row r="535" spans="5:5" s="7" customFormat="1" x14ac:dyDescent="0.2">
      <c r="E535" s="4"/>
    </row>
    <row r="536" spans="5:5" s="7" customFormat="1" x14ac:dyDescent="0.2">
      <c r="E536" s="4"/>
    </row>
    <row r="537" spans="5:5" s="7" customFormat="1" x14ac:dyDescent="0.2">
      <c r="E537" s="4"/>
    </row>
    <row r="538" spans="5:5" s="7" customFormat="1" x14ac:dyDescent="0.2">
      <c r="E538" s="4"/>
    </row>
    <row r="539" spans="5:5" s="7" customFormat="1" x14ac:dyDescent="0.2">
      <c r="E539" s="4"/>
    </row>
    <row r="540" spans="5:5" s="7" customFormat="1" x14ac:dyDescent="0.2">
      <c r="E540" s="4"/>
    </row>
    <row r="541" spans="5:5" s="7" customFormat="1" x14ac:dyDescent="0.2">
      <c r="E541" s="4"/>
    </row>
    <row r="542" spans="5:5" s="7" customFormat="1" x14ac:dyDescent="0.2">
      <c r="E542" s="4"/>
    </row>
    <row r="543" spans="5:5" s="7" customFormat="1" x14ac:dyDescent="0.2">
      <c r="E543" s="4"/>
    </row>
    <row r="544" spans="5:5" s="7" customFormat="1" x14ac:dyDescent="0.2">
      <c r="E544" s="4"/>
    </row>
    <row r="545" spans="5:5" s="7" customFormat="1" x14ac:dyDescent="0.2">
      <c r="E545" s="4"/>
    </row>
    <row r="546" spans="5:5" s="7" customFormat="1" x14ac:dyDescent="0.2">
      <c r="E546" s="4"/>
    </row>
    <row r="547" spans="5:5" s="7" customFormat="1" x14ac:dyDescent="0.2">
      <c r="E547" s="4"/>
    </row>
    <row r="548" spans="5:5" s="7" customFormat="1" x14ac:dyDescent="0.2">
      <c r="E548" s="4"/>
    </row>
    <row r="549" spans="5:5" s="7" customFormat="1" x14ac:dyDescent="0.2">
      <c r="E549" s="4"/>
    </row>
    <row r="550" spans="5:5" s="7" customFormat="1" x14ac:dyDescent="0.2">
      <c r="E550" s="4"/>
    </row>
    <row r="551" spans="5:5" s="7" customFormat="1" x14ac:dyDescent="0.2">
      <c r="E551" s="4"/>
    </row>
    <row r="552" spans="5:5" s="7" customFormat="1" x14ac:dyDescent="0.2">
      <c r="E552" s="4"/>
    </row>
    <row r="553" spans="5:5" s="7" customFormat="1" x14ac:dyDescent="0.2">
      <c r="E553" s="4"/>
    </row>
    <row r="554" spans="5:5" s="7" customFormat="1" x14ac:dyDescent="0.2">
      <c r="E554" s="4"/>
    </row>
    <row r="555" spans="5:5" s="7" customFormat="1" x14ac:dyDescent="0.2">
      <c r="E555" s="4"/>
    </row>
    <row r="556" spans="5:5" s="7" customFormat="1" x14ac:dyDescent="0.2">
      <c r="E556" s="4"/>
    </row>
    <row r="557" spans="5:5" s="7" customFormat="1" x14ac:dyDescent="0.2">
      <c r="E557" s="4"/>
    </row>
    <row r="558" spans="5:5" s="7" customFormat="1" x14ac:dyDescent="0.2">
      <c r="E558" s="4"/>
    </row>
    <row r="559" spans="5:5" s="7" customFormat="1" x14ac:dyDescent="0.2">
      <c r="E559" s="4"/>
    </row>
    <row r="560" spans="5:5" s="7" customFormat="1" x14ac:dyDescent="0.2">
      <c r="E560" s="4"/>
    </row>
    <row r="561" spans="5:5" s="7" customFormat="1" x14ac:dyDescent="0.2">
      <c r="E561" s="4"/>
    </row>
    <row r="562" spans="5:5" s="7" customFormat="1" x14ac:dyDescent="0.2">
      <c r="E562" s="4"/>
    </row>
    <row r="563" spans="5:5" s="7" customFormat="1" x14ac:dyDescent="0.2">
      <c r="E563" s="4"/>
    </row>
    <row r="564" spans="5:5" s="7" customFormat="1" x14ac:dyDescent="0.2">
      <c r="E564" s="4"/>
    </row>
    <row r="565" spans="5:5" s="7" customFormat="1" x14ac:dyDescent="0.2">
      <c r="E565" s="4"/>
    </row>
    <row r="566" spans="5:5" s="7" customFormat="1" x14ac:dyDescent="0.2">
      <c r="E566" s="4"/>
    </row>
    <row r="567" spans="5:5" s="7" customFormat="1" x14ac:dyDescent="0.2">
      <c r="E567" s="4"/>
    </row>
    <row r="568" spans="5:5" s="7" customFormat="1" x14ac:dyDescent="0.2">
      <c r="E568" s="4"/>
    </row>
    <row r="569" spans="5:5" s="7" customFormat="1" x14ac:dyDescent="0.2">
      <c r="E569" s="4"/>
    </row>
    <row r="570" spans="5:5" s="7" customFormat="1" x14ac:dyDescent="0.2">
      <c r="E570" s="4"/>
    </row>
    <row r="571" spans="5:5" s="7" customFormat="1" x14ac:dyDescent="0.2">
      <c r="E571" s="4"/>
    </row>
    <row r="572" spans="5:5" s="7" customFormat="1" x14ac:dyDescent="0.2">
      <c r="E572" s="4"/>
    </row>
    <row r="573" spans="5:5" s="7" customFormat="1" x14ac:dyDescent="0.2">
      <c r="E573" s="4"/>
    </row>
    <row r="574" spans="5:5" s="7" customFormat="1" x14ac:dyDescent="0.2">
      <c r="E574" s="4"/>
    </row>
    <row r="575" spans="5:5" s="7" customFormat="1" x14ac:dyDescent="0.2">
      <c r="E575" s="4"/>
    </row>
    <row r="576" spans="5:5" s="7" customFormat="1" x14ac:dyDescent="0.2">
      <c r="E576" s="4"/>
    </row>
    <row r="577" spans="5:5" s="7" customFormat="1" x14ac:dyDescent="0.2">
      <c r="E577" s="4"/>
    </row>
    <row r="578" spans="5:5" s="7" customFormat="1" x14ac:dyDescent="0.2">
      <c r="E578" s="4"/>
    </row>
    <row r="579" spans="5:5" s="7" customFormat="1" x14ac:dyDescent="0.2">
      <c r="E579" s="4"/>
    </row>
    <row r="580" spans="5:5" s="7" customFormat="1" x14ac:dyDescent="0.2">
      <c r="E580" s="4"/>
    </row>
    <row r="581" spans="5:5" s="7" customFormat="1" x14ac:dyDescent="0.2">
      <c r="E581" s="4"/>
    </row>
    <row r="582" spans="5:5" s="7" customFormat="1" x14ac:dyDescent="0.2">
      <c r="E582" s="4"/>
    </row>
    <row r="583" spans="5:5" s="7" customFormat="1" x14ac:dyDescent="0.2">
      <c r="E583" s="4"/>
    </row>
    <row r="584" spans="5:5" s="7" customFormat="1" x14ac:dyDescent="0.2">
      <c r="E584" s="4"/>
    </row>
    <row r="585" spans="5:5" s="7" customFormat="1" x14ac:dyDescent="0.2">
      <c r="E585" s="4"/>
    </row>
    <row r="586" spans="5:5" s="7" customFormat="1" x14ac:dyDescent="0.2">
      <c r="E586" s="4"/>
    </row>
    <row r="587" spans="5:5" s="7" customFormat="1" x14ac:dyDescent="0.2">
      <c r="E587" s="4"/>
    </row>
    <row r="588" spans="5:5" s="7" customFormat="1" x14ac:dyDescent="0.2">
      <c r="E588" s="4"/>
    </row>
    <row r="589" spans="5:5" s="7" customFormat="1" x14ac:dyDescent="0.2">
      <c r="E589" s="4"/>
    </row>
    <row r="590" spans="5:5" s="7" customFormat="1" x14ac:dyDescent="0.2">
      <c r="E590" s="4"/>
    </row>
    <row r="591" spans="5:5" s="7" customFormat="1" x14ac:dyDescent="0.2">
      <c r="E591" s="4"/>
    </row>
    <row r="592" spans="5:5" s="7" customFormat="1" x14ac:dyDescent="0.2">
      <c r="E592" s="4"/>
    </row>
    <row r="593" spans="5:5" s="7" customFormat="1" x14ac:dyDescent="0.2">
      <c r="E593" s="4"/>
    </row>
    <row r="594" spans="5:5" s="7" customFormat="1" x14ac:dyDescent="0.2">
      <c r="E594" s="4"/>
    </row>
    <row r="595" spans="5:5" s="7" customFormat="1" x14ac:dyDescent="0.2">
      <c r="E595" s="4"/>
    </row>
    <row r="596" spans="5:5" s="7" customFormat="1" x14ac:dyDescent="0.2">
      <c r="E596" s="4"/>
    </row>
    <row r="597" spans="5:5" s="7" customFormat="1" x14ac:dyDescent="0.2">
      <c r="E597" s="4"/>
    </row>
    <row r="598" spans="5:5" s="7" customFormat="1" x14ac:dyDescent="0.2">
      <c r="E598" s="4"/>
    </row>
    <row r="599" spans="5:5" s="7" customFormat="1" x14ac:dyDescent="0.2">
      <c r="E599" s="4"/>
    </row>
    <row r="600" spans="5:5" s="7" customFormat="1" x14ac:dyDescent="0.2">
      <c r="E600" s="4"/>
    </row>
    <row r="601" spans="5:5" s="7" customFormat="1" x14ac:dyDescent="0.2">
      <c r="E601" s="4"/>
    </row>
    <row r="602" spans="5:5" s="7" customFormat="1" x14ac:dyDescent="0.2">
      <c r="E602" s="4"/>
    </row>
    <row r="603" spans="5:5" s="7" customFormat="1" x14ac:dyDescent="0.2">
      <c r="E603" s="4"/>
    </row>
    <row r="604" spans="5:5" s="7" customFormat="1" x14ac:dyDescent="0.2">
      <c r="E604" s="4"/>
    </row>
    <row r="605" spans="5:5" s="7" customFormat="1" x14ac:dyDescent="0.2">
      <c r="E605" s="4"/>
    </row>
    <row r="606" spans="5:5" s="7" customFormat="1" x14ac:dyDescent="0.2">
      <c r="E606" s="4"/>
    </row>
    <row r="607" spans="5:5" s="7" customFormat="1" x14ac:dyDescent="0.2">
      <c r="E607" s="4"/>
    </row>
    <row r="608" spans="5:5" s="7" customFormat="1" x14ac:dyDescent="0.2">
      <c r="E608" s="4"/>
    </row>
    <row r="609" spans="5:5" s="7" customFormat="1" x14ac:dyDescent="0.2">
      <c r="E609" s="4"/>
    </row>
    <row r="610" spans="5:5" s="7" customFormat="1" x14ac:dyDescent="0.2">
      <c r="E610" s="4"/>
    </row>
    <row r="611" spans="5:5" s="7" customFormat="1" x14ac:dyDescent="0.2">
      <c r="E611" s="4"/>
    </row>
    <row r="612" spans="5:5" s="7" customFormat="1" x14ac:dyDescent="0.2">
      <c r="E612" s="4"/>
    </row>
    <row r="613" spans="5:5" s="7" customFormat="1" x14ac:dyDescent="0.2">
      <c r="E613" s="4"/>
    </row>
    <row r="614" spans="5:5" s="7" customFormat="1" x14ac:dyDescent="0.2">
      <c r="E614" s="4"/>
    </row>
    <row r="615" spans="5:5" s="7" customFormat="1" x14ac:dyDescent="0.2">
      <c r="E615" s="4"/>
    </row>
    <row r="616" spans="5:5" s="7" customFormat="1" x14ac:dyDescent="0.2">
      <c r="E616" s="4"/>
    </row>
    <row r="617" spans="5:5" s="7" customFormat="1" x14ac:dyDescent="0.2">
      <c r="E617" s="4"/>
    </row>
    <row r="618" spans="5:5" s="7" customFormat="1" x14ac:dyDescent="0.2">
      <c r="E618" s="4"/>
    </row>
    <row r="619" spans="5:5" s="7" customFormat="1" x14ac:dyDescent="0.2">
      <c r="E619" s="4"/>
    </row>
    <row r="620" spans="5:5" s="7" customFormat="1" x14ac:dyDescent="0.2">
      <c r="E620" s="4"/>
    </row>
    <row r="621" spans="5:5" s="7" customFormat="1" x14ac:dyDescent="0.2">
      <c r="E621" s="4"/>
    </row>
    <row r="622" spans="5:5" s="7" customFormat="1" x14ac:dyDescent="0.2">
      <c r="E622" s="4"/>
    </row>
    <row r="623" spans="5:5" s="7" customFormat="1" x14ac:dyDescent="0.2">
      <c r="E623" s="4"/>
    </row>
    <row r="624" spans="5:5" s="7" customFormat="1" x14ac:dyDescent="0.2">
      <c r="E624" s="4"/>
    </row>
    <row r="625" spans="5:5" s="7" customFormat="1" x14ac:dyDescent="0.2">
      <c r="E625" s="4"/>
    </row>
    <row r="626" spans="5:5" s="7" customFormat="1" x14ac:dyDescent="0.2">
      <c r="E626" s="4"/>
    </row>
    <row r="627" spans="5:5" s="7" customFormat="1" x14ac:dyDescent="0.2">
      <c r="E627" s="4"/>
    </row>
    <row r="628" spans="5:5" s="7" customFormat="1" x14ac:dyDescent="0.2">
      <c r="E628" s="4"/>
    </row>
    <row r="629" spans="5:5" s="7" customFormat="1" x14ac:dyDescent="0.2">
      <c r="E629" s="4"/>
    </row>
    <row r="630" spans="5:5" s="7" customFormat="1" x14ac:dyDescent="0.2">
      <c r="E630" s="4"/>
    </row>
    <row r="631" spans="5:5" s="7" customFormat="1" x14ac:dyDescent="0.2">
      <c r="E631" s="4"/>
    </row>
    <row r="632" spans="5:5" s="7" customFormat="1" x14ac:dyDescent="0.2">
      <c r="E632" s="4"/>
    </row>
    <row r="633" spans="5:5" s="7" customFormat="1" x14ac:dyDescent="0.2">
      <c r="E633" s="4"/>
    </row>
    <row r="634" spans="5:5" s="7" customFormat="1" x14ac:dyDescent="0.2">
      <c r="E634" s="4"/>
    </row>
    <row r="635" spans="5:5" s="7" customFormat="1" x14ac:dyDescent="0.2">
      <c r="E635" s="4"/>
    </row>
    <row r="636" spans="5:5" s="7" customFormat="1" x14ac:dyDescent="0.2">
      <c r="E636" s="4"/>
    </row>
    <row r="637" spans="5:5" s="7" customFormat="1" x14ac:dyDescent="0.2">
      <c r="E637" s="4"/>
    </row>
    <row r="638" spans="5:5" s="7" customFormat="1" x14ac:dyDescent="0.2">
      <c r="E638" s="4"/>
    </row>
    <row r="639" spans="5:5" s="7" customFormat="1" x14ac:dyDescent="0.2">
      <c r="E639" s="4"/>
    </row>
    <row r="640" spans="5:5" s="7" customFormat="1" x14ac:dyDescent="0.2">
      <c r="E640" s="4"/>
    </row>
    <row r="641" spans="5:5" s="7" customFormat="1" x14ac:dyDescent="0.2">
      <c r="E641" s="4"/>
    </row>
    <row r="642" spans="5:5" s="7" customFormat="1" x14ac:dyDescent="0.2">
      <c r="E642" s="4"/>
    </row>
    <row r="643" spans="5:5" s="7" customFormat="1" x14ac:dyDescent="0.2">
      <c r="E643" s="4"/>
    </row>
    <row r="644" spans="5:5" s="7" customFormat="1" x14ac:dyDescent="0.2">
      <c r="E644" s="4"/>
    </row>
    <row r="645" spans="5:5" s="7" customFormat="1" x14ac:dyDescent="0.2">
      <c r="E645" s="4"/>
    </row>
    <row r="646" spans="5:5" s="7" customFormat="1" x14ac:dyDescent="0.2">
      <c r="E646" s="4"/>
    </row>
    <row r="647" spans="5:5" s="7" customFormat="1" x14ac:dyDescent="0.2">
      <c r="E647" s="4"/>
    </row>
    <row r="648" spans="5:5" s="7" customFormat="1" x14ac:dyDescent="0.2">
      <c r="E648" s="4"/>
    </row>
    <row r="649" spans="5:5" s="7" customFormat="1" x14ac:dyDescent="0.2">
      <c r="E649" s="4"/>
    </row>
    <row r="650" spans="5:5" s="7" customFormat="1" x14ac:dyDescent="0.2">
      <c r="E650" s="4"/>
    </row>
    <row r="651" spans="5:5" s="7" customFormat="1" x14ac:dyDescent="0.2">
      <c r="E651" s="4"/>
    </row>
    <row r="652" spans="5:5" s="7" customFormat="1" x14ac:dyDescent="0.2">
      <c r="E652" s="4"/>
    </row>
    <row r="653" spans="5:5" s="7" customFormat="1" x14ac:dyDescent="0.2">
      <c r="E653" s="4"/>
    </row>
    <row r="654" spans="5:5" s="7" customFormat="1" x14ac:dyDescent="0.2">
      <c r="E654" s="4"/>
    </row>
    <row r="655" spans="5:5" s="7" customFormat="1" x14ac:dyDescent="0.2">
      <c r="E655" s="4"/>
    </row>
    <row r="656" spans="5:5" s="7" customFormat="1" x14ac:dyDescent="0.2">
      <c r="E656" s="4"/>
    </row>
    <row r="657" spans="5:5" s="7" customFormat="1" x14ac:dyDescent="0.2">
      <c r="E657" s="4"/>
    </row>
    <row r="658" spans="5:5" s="7" customFormat="1" x14ac:dyDescent="0.2">
      <c r="E658" s="4"/>
    </row>
    <row r="659" spans="5:5" s="7" customFormat="1" x14ac:dyDescent="0.2">
      <c r="E659" s="4"/>
    </row>
    <row r="660" spans="5:5" s="7" customFormat="1" x14ac:dyDescent="0.2">
      <c r="E660" s="4"/>
    </row>
    <row r="661" spans="5:5" s="7" customFormat="1" x14ac:dyDescent="0.2">
      <c r="E661" s="4"/>
    </row>
    <row r="662" spans="5:5" s="7" customFormat="1" x14ac:dyDescent="0.2">
      <c r="E662" s="4"/>
    </row>
    <row r="663" spans="5:5" s="7" customFormat="1" x14ac:dyDescent="0.2">
      <c r="E663" s="4"/>
    </row>
    <row r="664" spans="5:5" s="7" customFormat="1" x14ac:dyDescent="0.2">
      <c r="E664" s="4"/>
    </row>
    <row r="665" spans="5:5" s="7" customFormat="1" x14ac:dyDescent="0.2">
      <c r="E665" s="4"/>
    </row>
    <row r="666" spans="5:5" s="7" customFormat="1" x14ac:dyDescent="0.2">
      <c r="E666" s="4"/>
    </row>
    <row r="667" spans="5:5" s="7" customFormat="1" x14ac:dyDescent="0.2">
      <c r="E667" s="4"/>
    </row>
    <row r="668" spans="5:5" s="7" customFormat="1" x14ac:dyDescent="0.2">
      <c r="E668" s="4"/>
    </row>
    <row r="669" spans="5:5" s="7" customFormat="1" x14ac:dyDescent="0.2">
      <c r="E669" s="4"/>
    </row>
    <row r="670" spans="5:5" s="7" customFormat="1" x14ac:dyDescent="0.2">
      <c r="E670" s="4"/>
    </row>
    <row r="671" spans="5:5" s="7" customFormat="1" x14ac:dyDescent="0.2">
      <c r="E671" s="4"/>
    </row>
    <row r="672" spans="5:5" s="7" customFormat="1" x14ac:dyDescent="0.2">
      <c r="E672" s="4"/>
    </row>
    <row r="673" spans="5:5" s="7" customFormat="1" x14ac:dyDescent="0.2">
      <c r="E673" s="4"/>
    </row>
    <row r="674" spans="5:5" s="7" customFormat="1" x14ac:dyDescent="0.2">
      <c r="E674" s="4"/>
    </row>
    <row r="675" spans="5:5" s="7" customFormat="1" x14ac:dyDescent="0.2">
      <c r="E675" s="4"/>
    </row>
    <row r="676" spans="5:5" s="7" customFormat="1" x14ac:dyDescent="0.2">
      <c r="E676" s="4"/>
    </row>
    <row r="677" spans="5:5" s="7" customFormat="1" x14ac:dyDescent="0.2">
      <c r="E677" s="4"/>
    </row>
    <row r="678" spans="5:5" s="7" customFormat="1" x14ac:dyDescent="0.2">
      <c r="E678" s="4"/>
    </row>
    <row r="679" spans="5:5" s="7" customFormat="1" x14ac:dyDescent="0.2">
      <c r="E679" s="4"/>
    </row>
    <row r="680" spans="5:5" s="7" customFormat="1" x14ac:dyDescent="0.2">
      <c r="E680" s="4"/>
    </row>
    <row r="681" spans="5:5" s="7" customFormat="1" x14ac:dyDescent="0.2">
      <c r="E681" s="4"/>
    </row>
    <row r="682" spans="5:5" s="7" customFormat="1" x14ac:dyDescent="0.2">
      <c r="E682" s="4"/>
    </row>
    <row r="683" spans="5:5" s="7" customFormat="1" x14ac:dyDescent="0.2">
      <c r="E683" s="4"/>
    </row>
    <row r="684" spans="5:5" s="7" customFormat="1" x14ac:dyDescent="0.2">
      <c r="E684" s="4"/>
    </row>
    <row r="685" spans="5:5" s="7" customFormat="1" x14ac:dyDescent="0.2">
      <c r="E685" s="4"/>
    </row>
    <row r="686" spans="5:5" s="7" customFormat="1" x14ac:dyDescent="0.2">
      <c r="E686" s="4"/>
    </row>
    <row r="687" spans="5:5" s="7" customFormat="1" x14ac:dyDescent="0.2">
      <c r="E687" s="4"/>
    </row>
    <row r="688" spans="5:5" s="7" customFormat="1" x14ac:dyDescent="0.2">
      <c r="E688" s="4"/>
    </row>
    <row r="689" spans="5:5" s="7" customFormat="1" x14ac:dyDescent="0.2">
      <c r="E689" s="4"/>
    </row>
    <row r="690" spans="5:5" s="7" customFormat="1" x14ac:dyDescent="0.2">
      <c r="E690" s="4"/>
    </row>
    <row r="691" spans="5:5" s="7" customFormat="1" x14ac:dyDescent="0.2">
      <c r="E691" s="4"/>
    </row>
    <row r="692" spans="5:5" s="7" customFormat="1" x14ac:dyDescent="0.2">
      <c r="E692" s="4"/>
    </row>
    <row r="693" spans="5:5" s="7" customFormat="1" x14ac:dyDescent="0.2">
      <c r="E693" s="4"/>
    </row>
    <row r="694" spans="5:5" s="7" customFormat="1" x14ac:dyDescent="0.2">
      <c r="E694" s="4"/>
    </row>
    <row r="695" spans="5:5" s="7" customFormat="1" x14ac:dyDescent="0.2">
      <c r="E695" s="4"/>
    </row>
    <row r="696" spans="5:5" s="7" customFormat="1" x14ac:dyDescent="0.2">
      <c r="E696" s="4"/>
    </row>
    <row r="697" spans="5:5" s="7" customFormat="1" x14ac:dyDescent="0.2">
      <c r="E697" s="4"/>
    </row>
    <row r="698" spans="5:5" s="7" customFormat="1" x14ac:dyDescent="0.2">
      <c r="E698" s="4"/>
    </row>
    <row r="699" spans="5:5" s="7" customFormat="1" x14ac:dyDescent="0.2">
      <c r="E699" s="4"/>
    </row>
    <row r="700" spans="5:5" s="7" customFormat="1" x14ac:dyDescent="0.2">
      <c r="E700" s="4"/>
    </row>
    <row r="701" spans="5:5" s="7" customFormat="1" x14ac:dyDescent="0.2">
      <c r="E701" s="4"/>
    </row>
    <row r="702" spans="5:5" s="7" customFormat="1" x14ac:dyDescent="0.2">
      <c r="E702" s="4"/>
    </row>
    <row r="703" spans="5:5" s="7" customFormat="1" x14ac:dyDescent="0.2">
      <c r="E703" s="4"/>
    </row>
    <row r="704" spans="5:5" s="7" customFormat="1" x14ac:dyDescent="0.2">
      <c r="E704" s="4"/>
    </row>
    <row r="705" spans="5:5" s="7" customFormat="1" x14ac:dyDescent="0.2">
      <c r="E705" s="4"/>
    </row>
    <row r="706" spans="5:5" s="7" customFormat="1" x14ac:dyDescent="0.2">
      <c r="E706" s="4"/>
    </row>
    <row r="707" spans="5:5" s="7" customFormat="1" x14ac:dyDescent="0.2">
      <c r="E707" s="4"/>
    </row>
    <row r="708" spans="5:5" s="7" customFormat="1" x14ac:dyDescent="0.2">
      <c r="E708" s="4"/>
    </row>
    <row r="709" spans="5:5" s="7" customFormat="1" x14ac:dyDescent="0.2">
      <c r="E709" s="4"/>
    </row>
    <row r="710" spans="5:5" s="7" customFormat="1" x14ac:dyDescent="0.2">
      <c r="E710" s="4"/>
    </row>
    <row r="711" spans="5:5" s="7" customFormat="1" x14ac:dyDescent="0.2">
      <c r="E711" s="4"/>
    </row>
    <row r="712" spans="5:5" s="7" customFormat="1" x14ac:dyDescent="0.2">
      <c r="E712" s="4"/>
    </row>
    <row r="713" spans="5:5" s="7" customFormat="1" x14ac:dyDescent="0.2">
      <c r="E713" s="4"/>
    </row>
    <row r="714" spans="5:5" s="7" customFormat="1" x14ac:dyDescent="0.2">
      <c r="E714" s="4"/>
    </row>
    <row r="715" spans="5:5" s="7" customFormat="1" x14ac:dyDescent="0.2">
      <c r="E715" s="4"/>
    </row>
    <row r="716" spans="5:5" s="7" customFormat="1" x14ac:dyDescent="0.2">
      <c r="E716" s="4"/>
    </row>
    <row r="717" spans="5:5" s="7" customFormat="1" x14ac:dyDescent="0.2">
      <c r="E717" s="4"/>
    </row>
    <row r="718" spans="5:5" s="7" customFormat="1" x14ac:dyDescent="0.2">
      <c r="E718" s="4"/>
    </row>
    <row r="719" spans="5:5" s="7" customFormat="1" x14ac:dyDescent="0.2">
      <c r="E719" s="4"/>
    </row>
    <row r="720" spans="5:5" s="7" customFormat="1" x14ac:dyDescent="0.2">
      <c r="E720" s="4"/>
    </row>
    <row r="721" spans="5:5" s="7" customFormat="1" x14ac:dyDescent="0.2">
      <c r="E721" s="4"/>
    </row>
    <row r="722" spans="5:5" s="7" customFormat="1" x14ac:dyDescent="0.2">
      <c r="E722" s="4"/>
    </row>
    <row r="723" spans="5:5" s="7" customFormat="1" x14ac:dyDescent="0.2">
      <c r="E723" s="4"/>
    </row>
    <row r="724" spans="5:5" s="7" customFormat="1" x14ac:dyDescent="0.2">
      <c r="E724" s="4"/>
    </row>
    <row r="725" spans="5:5" s="7" customFormat="1" x14ac:dyDescent="0.2">
      <c r="E725" s="4"/>
    </row>
    <row r="726" spans="5:5" s="7" customFormat="1" x14ac:dyDescent="0.2">
      <c r="E726" s="4"/>
    </row>
    <row r="727" spans="5:5" s="7" customFormat="1" x14ac:dyDescent="0.2">
      <c r="E727" s="4"/>
    </row>
    <row r="728" spans="5:5" s="7" customFormat="1" x14ac:dyDescent="0.2">
      <c r="E728" s="4"/>
    </row>
    <row r="729" spans="5:5" s="7" customFormat="1" x14ac:dyDescent="0.2">
      <c r="E729" s="4"/>
    </row>
    <row r="730" spans="5:5" s="7" customFormat="1" x14ac:dyDescent="0.2">
      <c r="E730" s="4"/>
    </row>
    <row r="731" spans="5:5" s="7" customFormat="1" x14ac:dyDescent="0.2">
      <c r="E731" s="4"/>
    </row>
    <row r="732" spans="5:5" s="7" customFormat="1" x14ac:dyDescent="0.2">
      <c r="E732" s="4"/>
    </row>
    <row r="733" spans="5:5" s="7" customFormat="1" x14ac:dyDescent="0.2">
      <c r="E733" s="4"/>
    </row>
    <row r="734" spans="5:5" s="7" customFormat="1" x14ac:dyDescent="0.2">
      <c r="E734" s="4"/>
    </row>
    <row r="735" spans="5:5" s="7" customFormat="1" x14ac:dyDescent="0.2">
      <c r="E735" s="4"/>
    </row>
    <row r="736" spans="5:5" s="7" customFormat="1" x14ac:dyDescent="0.2">
      <c r="E736" s="4"/>
    </row>
    <row r="737" spans="5:5" s="7" customFormat="1" x14ac:dyDescent="0.2">
      <c r="E737" s="4"/>
    </row>
    <row r="738" spans="5:5" s="7" customFormat="1" x14ac:dyDescent="0.2">
      <c r="E738" s="4"/>
    </row>
    <row r="739" spans="5:5" s="7" customFormat="1" x14ac:dyDescent="0.2">
      <c r="E739" s="4"/>
    </row>
    <row r="740" spans="5:5" s="7" customFormat="1" x14ac:dyDescent="0.2">
      <c r="E740" s="4"/>
    </row>
    <row r="741" spans="5:5" s="7" customFormat="1" x14ac:dyDescent="0.2">
      <c r="E741" s="4"/>
    </row>
    <row r="742" spans="5:5" s="7" customFormat="1" x14ac:dyDescent="0.2">
      <c r="E742" s="4"/>
    </row>
    <row r="743" spans="5:5" s="7" customFormat="1" x14ac:dyDescent="0.2">
      <c r="E743" s="4"/>
    </row>
    <row r="744" spans="5:5" s="7" customFormat="1" x14ac:dyDescent="0.2">
      <c r="E744" s="4"/>
    </row>
    <row r="745" spans="5:5" s="7" customFormat="1" x14ac:dyDescent="0.2">
      <c r="E745" s="4"/>
    </row>
    <row r="746" spans="5:5" s="7" customFormat="1" x14ac:dyDescent="0.2">
      <c r="E746" s="4"/>
    </row>
    <row r="747" spans="5:5" s="7" customFormat="1" x14ac:dyDescent="0.2">
      <c r="E747" s="4"/>
    </row>
    <row r="748" spans="5:5" s="7" customFormat="1" x14ac:dyDescent="0.2">
      <c r="E748" s="4"/>
    </row>
    <row r="749" spans="5:5" s="7" customFormat="1" x14ac:dyDescent="0.2">
      <c r="E749" s="4"/>
    </row>
    <row r="750" spans="5:5" s="7" customFormat="1" x14ac:dyDescent="0.2">
      <c r="E750" s="4"/>
    </row>
    <row r="751" spans="5:5" s="7" customFormat="1" x14ac:dyDescent="0.2">
      <c r="E751" s="4"/>
    </row>
    <row r="752" spans="5:5" s="7" customFormat="1" x14ac:dyDescent="0.2">
      <c r="E752" s="4"/>
    </row>
    <row r="753" spans="5:5" s="7" customFormat="1" x14ac:dyDescent="0.2">
      <c r="E753" s="4"/>
    </row>
    <row r="754" spans="5:5" s="7" customFormat="1" x14ac:dyDescent="0.2">
      <c r="E754" s="4"/>
    </row>
    <row r="755" spans="5:5" s="7" customFormat="1" x14ac:dyDescent="0.2">
      <c r="E755" s="4"/>
    </row>
    <row r="756" spans="5:5" s="7" customFormat="1" x14ac:dyDescent="0.2">
      <c r="E756" s="4"/>
    </row>
    <row r="757" spans="5:5" s="7" customFormat="1" x14ac:dyDescent="0.2">
      <c r="E757" s="4"/>
    </row>
    <row r="758" spans="5:5" s="7" customFormat="1" x14ac:dyDescent="0.2">
      <c r="E758" s="4"/>
    </row>
    <row r="759" spans="5:5" s="7" customFormat="1" x14ac:dyDescent="0.2">
      <c r="E759" s="4"/>
    </row>
    <row r="760" spans="5:5" s="7" customFormat="1" x14ac:dyDescent="0.2">
      <c r="E760" s="4"/>
    </row>
    <row r="761" spans="5:5" s="7" customFormat="1" x14ac:dyDescent="0.2">
      <c r="E761" s="4"/>
    </row>
    <row r="762" spans="5:5" s="7" customFormat="1" x14ac:dyDescent="0.2">
      <c r="E762" s="4"/>
    </row>
    <row r="763" spans="5:5" s="7" customFormat="1" x14ac:dyDescent="0.2">
      <c r="E763" s="4"/>
    </row>
    <row r="764" spans="5:5" s="7" customFormat="1" x14ac:dyDescent="0.2">
      <c r="E764" s="4"/>
    </row>
    <row r="765" spans="5:5" s="7" customFormat="1" x14ac:dyDescent="0.2">
      <c r="E765" s="4"/>
    </row>
    <row r="766" spans="5:5" s="7" customFormat="1" x14ac:dyDescent="0.2">
      <c r="E766" s="4"/>
    </row>
    <row r="767" spans="5:5" s="7" customFormat="1" x14ac:dyDescent="0.2">
      <c r="E767" s="4"/>
    </row>
    <row r="768" spans="5:5" s="7" customFormat="1" x14ac:dyDescent="0.2">
      <c r="E768" s="4"/>
    </row>
    <row r="769" spans="5:5" s="7" customFormat="1" x14ac:dyDescent="0.2">
      <c r="E769" s="4"/>
    </row>
    <row r="770" spans="5:5" s="7" customFormat="1" x14ac:dyDescent="0.2">
      <c r="E770" s="4"/>
    </row>
    <row r="771" spans="5:5" s="7" customFormat="1" x14ac:dyDescent="0.2">
      <c r="E771" s="4"/>
    </row>
    <row r="772" spans="5:5" s="7" customFormat="1" x14ac:dyDescent="0.2">
      <c r="E772" s="4"/>
    </row>
    <row r="773" spans="5:5" s="7" customFormat="1" x14ac:dyDescent="0.2">
      <c r="E773" s="4"/>
    </row>
    <row r="774" spans="5:5" s="7" customFormat="1" x14ac:dyDescent="0.2">
      <c r="E774" s="4"/>
    </row>
    <row r="775" spans="5:5" s="7" customFormat="1" x14ac:dyDescent="0.2">
      <c r="E775" s="4"/>
    </row>
    <row r="776" spans="5:5" s="7" customFormat="1" x14ac:dyDescent="0.2">
      <c r="E776" s="4"/>
    </row>
    <row r="777" spans="5:5" s="7" customFormat="1" x14ac:dyDescent="0.2">
      <c r="E777" s="4"/>
    </row>
    <row r="778" spans="5:5" s="7" customFormat="1" x14ac:dyDescent="0.2">
      <c r="E778" s="4"/>
    </row>
    <row r="779" spans="5:5" s="7" customFormat="1" x14ac:dyDescent="0.2">
      <c r="E779" s="4"/>
    </row>
    <row r="780" spans="5:5" s="7" customFormat="1" x14ac:dyDescent="0.2">
      <c r="E780" s="4"/>
    </row>
    <row r="781" spans="5:5" s="7" customFormat="1" x14ac:dyDescent="0.2">
      <c r="E781" s="4"/>
    </row>
    <row r="782" spans="5:5" s="7" customFormat="1" x14ac:dyDescent="0.2">
      <c r="E782" s="4"/>
    </row>
    <row r="783" spans="5:5" s="7" customFormat="1" x14ac:dyDescent="0.2">
      <c r="E783" s="4"/>
    </row>
    <row r="784" spans="5:5" s="7" customFormat="1" x14ac:dyDescent="0.2">
      <c r="E784" s="4"/>
    </row>
    <row r="785" spans="5:5" s="7" customFormat="1" x14ac:dyDescent="0.2">
      <c r="E785" s="4"/>
    </row>
    <row r="786" spans="5:5" s="7" customFormat="1" x14ac:dyDescent="0.2">
      <c r="E786" s="4"/>
    </row>
    <row r="787" spans="5:5" s="7" customFormat="1" x14ac:dyDescent="0.2">
      <c r="E787" s="4"/>
    </row>
    <row r="788" spans="5:5" s="7" customFormat="1" x14ac:dyDescent="0.2">
      <c r="E788" s="4"/>
    </row>
    <row r="789" spans="5:5" s="7" customFormat="1" x14ac:dyDescent="0.2">
      <c r="E789" s="4"/>
    </row>
    <row r="790" spans="5:5" s="7" customFormat="1" x14ac:dyDescent="0.2">
      <c r="E790" s="4"/>
    </row>
    <row r="791" spans="5:5" s="7" customFormat="1" x14ac:dyDescent="0.2">
      <c r="E791" s="4"/>
    </row>
    <row r="792" spans="5:5" s="7" customFormat="1" x14ac:dyDescent="0.2">
      <c r="E792" s="4"/>
    </row>
    <row r="793" spans="5:5" s="7" customFormat="1" x14ac:dyDescent="0.2">
      <c r="E793" s="4"/>
    </row>
    <row r="794" spans="5:5" s="7" customFormat="1" x14ac:dyDescent="0.2">
      <c r="E794" s="4"/>
    </row>
    <row r="795" spans="5:5" s="7" customFormat="1" x14ac:dyDescent="0.2">
      <c r="E795" s="4"/>
    </row>
    <row r="796" spans="5:5" s="7" customFormat="1" x14ac:dyDescent="0.2">
      <c r="E796" s="4"/>
    </row>
    <row r="797" spans="5:5" s="7" customFormat="1" x14ac:dyDescent="0.2">
      <c r="E797" s="4"/>
    </row>
    <row r="798" spans="5:5" s="7" customFormat="1" x14ac:dyDescent="0.2">
      <c r="E798" s="4"/>
    </row>
    <row r="799" spans="5:5" s="7" customFormat="1" x14ac:dyDescent="0.2">
      <c r="E799" s="4"/>
    </row>
    <row r="800" spans="5:5" s="7" customFormat="1" x14ac:dyDescent="0.2">
      <c r="E800" s="4"/>
    </row>
    <row r="801" spans="5:5" s="7" customFormat="1" x14ac:dyDescent="0.2">
      <c r="E801" s="4"/>
    </row>
    <row r="802" spans="5:5" s="7" customFormat="1" x14ac:dyDescent="0.2">
      <c r="E802" s="4"/>
    </row>
    <row r="803" spans="5:5" s="7" customFormat="1" x14ac:dyDescent="0.2">
      <c r="E803" s="4"/>
    </row>
    <row r="804" spans="5:5" s="7" customFormat="1" x14ac:dyDescent="0.2">
      <c r="E804" s="4"/>
    </row>
    <row r="805" spans="5:5" s="7" customFormat="1" x14ac:dyDescent="0.2">
      <c r="E805" s="4"/>
    </row>
    <row r="806" spans="5:5" s="7" customFormat="1" x14ac:dyDescent="0.2">
      <c r="E806" s="4"/>
    </row>
    <row r="807" spans="5:5" s="7" customFormat="1" x14ac:dyDescent="0.2">
      <c r="E807" s="4"/>
    </row>
    <row r="808" spans="5:5" s="7" customFormat="1" x14ac:dyDescent="0.2">
      <c r="E808" s="4"/>
    </row>
    <row r="809" spans="5:5" s="7" customFormat="1" x14ac:dyDescent="0.2">
      <c r="E809" s="4"/>
    </row>
    <row r="810" spans="5:5" s="7" customFormat="1" x14ac:dyDescent="0.2">
      <c r="E810" s="4"/>
    </row>
    <row r="811" spans="5:5" s="7" customFormat="1" x14ac:dyDescent="0.2">
      <c r="E811" s="4"/>
    </row>
    <row r="812" spans="5:5" s="7" customFormat="1" x14ac:dyDescent="0.2">
      <c r="E812" s="4"/>
    </row>
    <row r="813" spans="5:5" s="7" customFormat="1" x14ac:dyDescent="0.2">
      <c r="E813" s="4"/>
    </row>
    <row r="814" spans="5:5" s="7" customFormat="1" x14ac:dyDescent="0.2">
      <c r="E814" s="4"/>
    </row>
    <row r="815" spans="5:5" s="7" customFormat="1" x14ac:dyDescent="0.2">
      <c r="E815" s="4"/>
    </row>
    <row r="816" spans="5:5" s="7" customFormat="1" x14ac:dyDescent="0.2">
      <c r="E816" s="4"/>
    </row>
    <row r="817" spans="5:5" s="7" customFormat="1" x14ac:dyDescent="0.2">
      <c r="E817" s="4"/>
    </row>
    <row r="818" spans="5:5" s="7" customFormat="1" x14ac:dyDescent="0.2">
      <c r="E818" s="4"/>
    </row>
    <row r="819" spans="5:5" s="7" customFormat="1" x14ac:dyDescent="0.2">
      <c r="E819" s="4"/>
    </row>
    <row r="820" spans="5:5" s="7" customFormat="1" x14ac:dyDescent="0.2">
      <c r="E820" s="4"/>
    </row>
    <row r="821" spans="5:5" s="7" customFormat="1" x14ac:dyDescent="0.2">
      <c r="E821" s="4"/>
    </row>
    <row r="822" spans="5:5" s="7" customFormat="1" x14ac:dyDescent="0.2">
      <c r="E822" s="4"/>
    </row>
    <row r="823" spans="5:5" s="7" customFormat="1" x14ac:dyDescent="0.2">
      <c r="E823" s="4"/>
    </row>
    <row r="824" spans="5:5" s="7" customFormat="1" x14ac:dyDescent="0.2">
      <c r="E824" s="4"/>
    </row>
    <row r="825" spans="5:5" s="7" customFormat="1" x14ac:dyDescent="0.2">
      <c r="E825" s="4"/>
    </row>
    <row r="826" spans="5:5" s="7" customFormat="1" x14ac:dyDescent="0.2">
      <c r="E826" s="4"/>
    </row>
    <row r="827" spans="5:5" s="7" customFormat="1" x14ac:dyDescent="0.2">
      <c r="E827" s="4"/>
    </row>
    <row r="828" spans="5:5" s="7" customFormat="1" x14ac:dyDescent="0.2">
      <c r="E828" s="4"/>
    </row>
    <row r="829" spans="5:5" s="7" customFormat="1" x14ac:dyDescent="0.2">
      <c r="E829" s="4"/>
    </row>
    <row r="830" spans="5:5" s="7" customFormat="1" x14ac:dyDescent="0.2">
      <c r="E830" s="4"/>
    </row>
    <row r="831" spans="5:5" s="7" customFormat="1" x14ac:dyDescent="0.2">
      <c r="E831" s="4"/>
    </row>
    <row r="832" spans="5:5" s="7" customFormat="1" x14ac:dyDescent="0.2">
      <c r="E832" s="4"/>
    </row>
    <row r="833" spans="5:5" s="7" customFormat="1" x14ac:dyDescent="0.2">
      <c r="E833" s="4"/>
    </row>
    <row r="834" spans="5:5" s="7" customFormat="1" x14ac:dyDescent="0.2">
      <c r="E834" s="4"/>
    </row>
    <row r="835" spans="5:5" s="7" customFormat="1" x14ac:dyDescent="0.2">
      <c r="E835" s="4"/>
    </row>
    <row r="836" spans="5:5" s="7" customFormat="1" x14ac:dyDescent="0.2">
      <c r="E836" s="4"/>
    </row>
    <row r="837" spans="5:5" s="7" customFormat="1" x14ac:dyDescent="0.2">
      <c r="E837" s="4"/>
    </row>
    <row r="838" spans="5:5" s="7" customFormat="1" x14ac:dyDescent="0.2">
      <c r="E838" s="4"/>
    </row>
    <row r="839" spans="5:5" s="7" customFormat="1" x14ac:dyDescent="0.2">
      <c r="E839" s="4"/>
    </row>
    <row r="840" spans="5:5" s="7" customFormat="1" x14ac:dyDescent="0.2">
      <c r="E840" s="4"/>
    </row>
    <row r="841" spans="5:5" s="7" customFormat="1" x14ac:dyDescent="0.2">
      <c r="E841" s="4"/>
    </row>
    <row r="842" spans="5:5" s="7" customFormat="1" x14ac:dyDescent="0.2">
      <c r="E842" s="4"/>
    </row>
    <row r="843" spans="5:5" s="7" customFormat="1" x14ac:dyDescent="0.2">
      <c r="E843" s="4"/>
    </row>
    <row r="844" spans="5:5" s="7" customFormat="1" x14ac:dyDescent="0.2">
      <c r="E844" s="4"/>
    </row>
    <row r="845" spans="5:5" s="7" customFormat="1" x14ac:dyDescent="0.2">
      <c r="E845" s="4"/>
    </row>
    <row r="846" spans="5:5" s="7" customFormat="1" x14ac:dyDescent="0.2">
      <c r="E846" s="4"/>
    </row>
    <row r="847" spans="5:5" s="7" customFormat="1" x14ac:dyDescent="0.2">
      <c r="E847" s="4"/>
    </row>
    <row r="848" spans="5:5" s="7" customFormat="1" x14ac:dyDescent="0.2">
      <c r="E848" s="4"/>
    </row>
    <row r="849" spans="5:5" s="7" customFormat="1" x14ac:dyDescent="0.2">
      <c r="E849" s="4"/>
    </row>
    <row r="850" spans="5:5" s="7" customFormat="1" x14ac:dyDescent="0.2">
      <c r="E850" s="4"/>
    </row>
    <row r="851" spans="5:5" s="7" customFormat="1" x14ac:dyDescent="0.2">
      <c r="E851" s="4"/>
    </row>
    <row r="852" spans="5:5" s="7" customFormat="1" x14ac:dyDescent="0.2">
      <c r="E852" s="4"/>
    </row>
    <row r="853" spans="5:5" s="7" customFormat="1" x14ac:dyDescent="0.2">
      <c r="E853" s="4"/>
    </row>
    <row r="854" spans="5:5" s="7" customFormat="1" x14ac:dyDescent="0.2">
      <c r="E854" s="4"/>
    </row>
    <row r="855" spans="5:5" s="7" customFormat="1" x14ac:dyDescent="0.2">
      <c r="E855" s="4"/>
    </row>
    <row r="856" spans="5:5" s="7" customFormat="1" x14ac:dyDescent="0.2">
      <c r="E856" s="4"/>
    </row>
    <row r="857" spans="5:5" s="7" customFormat="1" x14ac:dyDescent="0.2">
      <c r="E857" s="4"/>
    </row>
    <row r="858" spans="5:5" s="7" customFormat="1" x14ac:dyDescent="0.2">
      <c r="E858" s="4"/>
    </row>
    <row r="859" spans="5:5" s="7" customFormat="1" x14ac:dyDescent="0.2">
      <c r="E859" s="4"/>
    </row>
    <row r="860" spans="5:5" s="7" customFormat="1" x14ac:dyDescent="0.2">
      <c r="E860" s="4"/>
    </row>
    <row r="861" spans="5:5" s="7" customFormat="1" x14ac:dyDescent="0.2">
      <c r="E861" s="4"/>
    </row>
    <row r="862" spans="5:5" s="7" customFormat="1" x14ac:dyDescent="0.2">
      <c r="E862" s="4"/>
    </row>
    <row r="863" spans="5:5" s="7" customFormat="1" x14ac:dyDescent="0.2">
      <c r="E863" s="4"/>
    </row>
    <row r="864" spans="5:5" s="7" customFormat="1" x14ac:dyDescent="0.2">
      <c r="E864" s="4"/>
    </row>
    <row r="865" spans="5:5" s="7" customFormat="1" x14ac:dyDescent="0.2">
      <c r="E865" s="4"/>
    </row>
    <row r="866" spans="5:5" s="7" customFormat="1" x14ac:dyDescent="0.2">
      <c r="E866" s="4"/>
    </row>
    <row r="867" spans="5:5" s="7" customFormat="1" x14ac:dyDescent="0.2">
      <c r="E867" s="4"/>
    </row>
    <row r="868" spans="5:5" s="7" customFormat="1" x14ac:dyDescent="0.2">
      <c r="E868" s="4"/>
    </row>
    <row r="869" spans="5:5" s="7" customFormat="1" x14ac:dyDescent="0.2">
      <c r="E869" s="4"/>
    </row>
    <row r="870" spans="5:5" s="7" customFormat="1" x14ac:dyDescent="0.2">
      <c r="E870" s="4"/>
    </row>
    <row r="871" spans="5:5" s="7" customFormat="1" x14ac:dyDescent="0.2">
      <c r="E871" s="4"/>
    </row>
    <row r="872" spans="5:5" s="7" customFormat="1" x14ac:dyDescent="0.2">
      <c r="E872" s="4"/>
    </row>
    <row r="873" spans="5:5" s="7" customFormat="1" x14ac:dyDescent="0.2">
      <c r="E873" s="4"/>
    </row>
    <row r="874" spans="5:5" s="7" customFormat="1" x14ac:dyDescent="0.2">
      <c r="E874" s="4"/>
    </row>
    <row r="875" spans="5:5" s="7" customFormat="1" x14ac:dyDescent="0.2">
      <c r="E875" s="4"/>
    </row>
    <row r="876" spans="5:5" s="7" customFormat="1" x14ac:dyDescent="0.2">
      <c r="E876" s="4"/>
    </row>
    <row r="877" spans="5:5" s="7" customFormat="1" x14ac:dyDescent="0.2">
      <c r="E877" s="4"/>
    </row>
    <row r="878" spans="5:5" s="7" customFormat="1" x14ac:dyDescent="0.2">
      <c r="E878" s="4"/>
    </row>
    <row r="879" spans="5:5" s="7" customFormat="1" x14ac:dyDescent="0.2">
      <c r="E879" s="4"/>
    </row>
    <row r="880" spans="5:5" s="7" customFormat="1" x14ac:dyDescent="0.2">
      <c r="E880" s="4"/>
    </row>
    <row r="881" spans="5:5" s="7" customFormat="1" x14ac:dyDescent="0.2">
      <c r="E881" s="4"/>
    </row>
    <row r="882" spans="5:5" s="7" customFormat="1" x14ac:dyDescent="0.2">
      <c r="E882" s="4"/>
    </row>
    <row r="883" spans="5:5" s="7" customFormat="1" x14ac:dyDescent="0.2">
      <c r="E883" s="4"/>
    </row>
    <row r="884" spans="5:5" s="7" customFormat="1" x14ac:dyDescent="0.2">
      <c r="E884" s="4"/>
    </row>
    <row r="885" spans="5:5" s="7" customFormat="1" x14ac:dyDescent="0.2">
      <c r="E885" s="4"/>
    </row>
    <row r="886" spans="5:5" s="7" customFormat="1" x14ac:dyDescent="0.2">
      <c r="E886" s="4"/>
    </row>
    <row r="887" spans="5:5" s="7" customFormat="1" x14ac:dyDescent="0.2">
      <c r="E887" s="4"/>
    </row>
    <row r="888" spans="5:5" s="7" customFormat="1" x14ac:dyDescent="0.2">
      <c r="E888" s="4"/>
    </row>
    <row r="889" spans="5:5" s="7" customFormat="1" x14ac:dyDescent="0.2">
      <c r="E889" s="4"/>
    </row>
    <row r="890" spans="5:5" s="7" customFormat="1" x14ac:dyDescent="0.2">
      <c r="E890" s="4"/>
    </row>
    <row r="891" spans="5:5" s="7" customFormat="1" x14ac:dyDescent="0.2">
      <c r="E891" s="4"/>
    </row>
    <row r="892" spans="5:5" s="7" customFormat="1" x14ac:dyDescent="0.2">
      <c r="E892" s="4"/>
    </row>
    <row r="893" spans="5:5" s="7" customFormat="1" x14ac:dyDescent="0.2">
      <c r="E893" s="4"/>
    </row>
    <row r="894" spans="5:5" s="7" customFormat="1" x14ac:dyDescent="0.2">
      <c r="E894" s="4"/>
    </row>
    <row r="895" spans="5:5" s="7" customFormat="1" x14ac:dyDescent="0.2">
      <c r="E895" s="4"/>
    </row>
    <row r="896" spans="5:5" s="7" customFormat="1" x14ac:dyDescent="0.2">
      <c r="E896" s="4"/>
    </row>
    <row r="897" spans="5:5" s="7" customFormat="1" x14ac:dyDescent="0.2">
      <c r="E897" s="4"/>
    </row>
    <row r="898" spans="5:5" s="7" customFormat="1" x14ac:dyDescent="0.2">
      <c r="E898" s="4"/>
    </row>
    <row r="899" spans="5:5" s="7" customFormat="1" x14ac:dyDescent="0.2">
      <c r="E899" s="4"/>
    </row>
    <row r="900" spans="5:5" s="7" customFormat="1" x14ac:dyDescent="0.2">
      <c r="E900" s="4"/>
    </row>
    <row r="901" spans="5:5" s="7" customFormat="1" x14ac:dyDescent="0.2">
      <c r="E901" s="4"/>
    </row>
    <row r="902" spans="5:5" s="7" customFormat="1" x14ac:dyDescent="0.2">
      <c r="E902" s="4"/>
    </row>
    <row r="903" spans="5:5" s="7" customFormat="1" x14ac:dyDescent="0.2">
      <c r="E903" s="4"/>
    </row>
    <row r="904" spans="5:5" s="7" customFormat="1" x14ac:dyDescent="0.2">
      <c r="E904" s="4"/>
    </row>
    <row r="905" spans="5:5" s="7" customFormat="1" x14ac:dyDescent="0.2">
      <c r="E905" s="4"/>
    </row>
    <row r="906" spans="5:5" s="7" customFormat="1" x14ac:dyDescent="0.2">
      <c r="E906" s="4"/>
    </row>
    <row r="907" spans="5:5" s="7" customFormat="1" x14ac:dyDescent="0.2">
      <c r="E907" s="4"/>
    </row>
    <row r="908" spans="5:5" s="7" customFormat="1" x14ac:dyDescent="0.2">
      <c r="E908" s="4"/>
    </row>
    <row r="909" spans="5:5" s="7" customFormat="1" x14ac:dyDescent="0.2">
      <c r="E909" s="4"/>
    </row>
    <row r="910" spans="5:5" s="7" customFormat="1" x14ac:dyDescent="0.2">
      <c r="E910" s="4"/>
    </row>
    <row r="911" spans="5:5" s="7" customFormat="1" x14ac:dyDescent="0.2">
      <c r="E911" s="4"/>
    </row>
    <row r="912" spans="5:5" s="7" customFormat="1" x14ac:dyDescent="0.2">
      <c r="E912" s="4"/>
    </row>
    <row r="913" spans="5:5" s="7" customFormat="1" x14ac:dyDescent="0.2">
      <c r="E913" s="4"/>
    </row>
    <row r="914" spans="5:5" s="7" customFormat="1" x14ac:dyDescent="0.2">
      <c r="E914" s="4"/>
    </row>
    <row r="915" spans="5:5" s="7" customFormat="1" x14ac:dyDescent="0.2">
      <c r="E915" s="4"/>
    </row>
    <row r="916" spans="5:5" s="7" customFormat="1" x14ac:dyDescent="0.2">
      <c r="E916" s="4"/>
    </row>
    <row r="917" spans="5:5" s="7" customFormat="1" x14ac:dyDescent="0.2">
      <c r="E917" s="4"/>
    </row>
    <row r="918" spans="5:5" s="7" customFormat="1" x14ac:dyDescent="0.2">
      <c r="E918" s="4"/>
    </row>
    <row r="919" spans="5:5" s="7" customFormat="1" x14ac:dyDescent="0.2">
      <c r="E919" s="4"/>
    </row>
    <row r="920" spans="5:5" s="7" customFormat="1" x14ac:dyDescent="0.2">
      <c r="E920" s="4"/>
    </row>
    <row r="921" spans="5:5" s="7" customFormat="1" x14ac:dyDescent="0.2">
      <c r="E921" s="4"/>
    </row>
    <row r="922" spans="5:5" s="7" customFormat="1" x14ac:dyDescent="0.2">
      <c r="E922" s="4"/>
    </row>
    <row r="923" spans="5:5" s="7" customFormat="1" x14ac:dyDescent="0.2">
      <c r="E923" s="4"/>
    </row>
    <row r="924" spans="5:5" s="7" customFormat="1" x14ac:dyDescent="0.2">
      <c r="E924" s="4"/>
    </row>
    <row r="925" spans="5:5" s="7" customFormat="1" x14ac:dyDescent="0.2">
      <c r="E925" s="4"/>
    </row>
    <row r="926" spans="5:5" s="7" customFormat="1" x14ac:dyDescent="0.2">
      <c r="E926" s="4"/>
    </row>
    <row r="927" spans="5:5" s="7" customFormat="1" x14ac:dyDescent="0.2">
      <c r="E927" s="4"/>
    </row>
    <row r="928" spans="5:5" s="7" customFormat="1" x14ac:dyDescent="0.2">
      <c r="E928" s="4"/>
    </row>
    <row r="929" spans="5:5" s="7" customFormat="1" x14ac:dyDescent="0.2">
      <c r="E929" s="4"/>
    </row>
    <row r="930" spans="5:5" s="7" customFormat="1" x14ac:dyDescent="0.2">
      <c r="E930" s="4"/>
    </row>
    <row r="931" spans="5:5" s="7" customFormat="1" x14ac:dyDescent="0.2">
      <c r="E931" s="4"/>
    </row>
    <row r="932" spans="5:5" s="7" customFormat="1" x14ac:dyDescent="0.2">
      <c r="E932" s="4"/>
    </row>
    <row r="933" spans="5:5" s="7" customFormat="1" x14ac:dyDescent="0.2">
      <c r="E933" s="4"/>
    </row>
    <row r="934" spans="5:5" s="7" customFormat="1" x14ac:dyDescent="0.2">
      <c r="E934" s="4"/>
    </row>
    <row r="935" spans="5:5" s="7" customFormat="1" x14ac:dyDescent="0.2">
      <c r="E935" s="4"/>
    </row>
    <row r="936" spans="5:5" s="7" customFormat="1" x14ac:dyDescent="0.2">
      <c r="E936" s="4"/>
    </row>
    <row r="937" spans="5:5" s="7" customFormat="1" x14ac:dyDescent="0.2">
      <c r="E937" s="4"/>
    </row>
    <row r="938" spans="5:5" s="7" customFormat="1" x14ac:dyDescent="0.2">
      <c r="E938" s="4"/>
    </row>
    <row r="939" spans="5:5" s="7" customFormat="1" x14ac:dyDescent="0.2">
      <c r="E939" s="4"/>
    </row>
    <row r="940" spans="5:5" s="7" customFormat="1" x14ac:dyDescent="0.2">
      <c r="E940" s="4"/>
    </row>
    <row r="941" spans="5:5" s="7" customFormat="1" x14ac:dyDescent="0.2">
      <c r="E941" s="4"/>
    </row>
    <row r="942" spans="5:5" s="7" customFormat="1" x14ac:dyDescent="0.2">
      <c r="E942" s="4"/>
    </row>
    <row r="943" spans="5:5" s="7" customFormat="1" x14ac:dyDescent="0.2">
      <c r="E943" s="4"/>
    </row>
    <row r="944" spans="5:5" s="7" customFormat="1" x14ac:dyDescent="0.2">
      <c r="E944" s="4"/>
    </row>
    <row r="945" spans="5:5" s="7" customFormat="1" x14ac:dyDescent="0.2">
      <c r="E945" s="4"/>
    </row>
    <row r="946" spans="5:5" s="7" customFormat="1" x14ac:dyDescent="0.2">
      <c r="E946" s="4"/>
    </row>
    <row r="947" spans="5:5" s="7" customFormat="1" x14ac:dyDescent="0.2">
      <c r="E947" s="4"/>
    </row>
    <row r="948" spans="5:5" s="7" customFormat="1" x14ac:dyDescent="0.2">
      <c r="E948" s="4"/>
    </row>
    <row r="949" spans="5:5" s="7" customFormat="1" x14ac:dyDescent="0.2">
      <c r="E949" s="4"/>
    </row>
    <row r="950" spans="5:5" s="7" customFormat="1" x14ac:dyDescent="0.2">
      <c r="E950" s="4"/>
    </row>
    <row r="951" spans="5:5" s="7" customFormat="1" x14ac:dyDescent="0.2">
      <c r="E951" s="4"/>
    </row>
    <row r="952" spans="5:5" s="7" customFormat="1" x14ac:dyDescent="0.2">
      <c r="E952" s="4"/>
    </row>
    <row r="953" spans="5:5" s="7" customFormat="1" x14ac:dyDescent="0.2">
      <c r="E953" s="4"/>
    </row>
    <row r="954" spans="5:5" s="7" customFormat="1" x14ac:dyDescent="0.2">
      <c r="E954" s="4"/>
    </row>
    <row r="955" spans="5:5" s="7" customFormat="1" x14ac:dyDescent="0.2">
      <c r="E955" s="4"/>
    </row>
    <row r="956" spans="5:5" s="7" customFormat="1" x14ac:dyDescent="0.2">
      <c r="E956" s="4"/>
    </row>
    <row r="957" spans="5:5" s="7" customFormat="1" x14ac:dyDescent="0.2">
      <c r="E957" s="4"/>
    </row>
    <row r="958" spans="5:5" s="7" customFormat="1" x14ac:dyDescent="0.2">
      <c r="E958" s="4"/>
    </row>
    <row r="959" spans="5:5" s="7" customFormat="1" x14ac:dyDescent="0.2">
      <c r="E959" s="4"/>
    </row>
    <row r="960" spans="5:5" s="7" customFormat="1" x14ac:dyDescent="0.2">
      <c r="E960" s="4"/>
    </row>
    <row r="961" spans="5:5" s="7" customFormat="1" x14ac:dyDescent="0.2">
      <c r="E961" s="4"/>
    </row>
    <row r="962" spans="5:5" s="7" customFormat="1" x14ac:dyDescent="0.2">
      <c r="E962" s="4"/>
    </row>
    <row r="963" spans="5:5" s="7" customFormat="1" x14ac:dyDescent="0.2">
      <c r="E963" s="4"/>
    </row>
    <row r="964" spans="5:5" s="7" customFormat="1" x14ac:dyDescent="0.2">
      <c r="E964" s="4"/>
    </row>
    <row r="965" spans="5:5" s="7" customFormat="1" x14ac:dyDescent="0.2">
      <c r="E965" s="4"/>
    </row>
    <row r="966" spans="5:5" s="7" customFormat="1" x14ac:dyDescent="0.2">
      <c r="E966" s="4"/>
    </row>
    <row r="967" spans="5:5" s="7" customFormat="1" x14ac:dyDescent="0.2">
      <c r="E967" s="4"/>
    </row>
    <row r="968" spans="5:5" s="7" customFormat="1" x14ac:dyDescent="0.2">
      <c r="E968" s="4"/>
    </row>
    <row r="969" spans="5:5" s="7" customFormat="1" x14ac:dyDescent="0.2">
      <c r="E969" s="4"/>
    </row>
    <row r="970" spans="5:5" s="7" customFormat="1" x14ac:dyDescent="0.2">
      <c r="E970" s="4"/>
    </row>
    <row r="971" spans="5:5" s="7" customFormat="1" x14ac:dyDescent="0.2">
      <c r="E971" s="4"/>
    </row>
    <row r="972" spans="5:5" s="7" customFormat="1" x14ac:dyDescent="0.2">
      <c r="E972" s="4"/>
    </row>
    <row r="973" spans="5:5" s="7" customFormat="1" x14ac:dyDescent="0.2">
      <c r="E973" s="4"/>
    </row>
    <row r="974" spans="5:5" s="7" customFormat="1" x14ac:dyDescent="0.2">
      <c r="E974" s="4"/>
    </row>
    <row r="975" spans="5:5" s="7" customFormat="1" x14ac:dyDescent="0.2">
      <c r="E975" s="4"/>
    </row>
    <row r="976" spans="5:5" s="7" customFormat="1" x14ac:dyDescent="0.2">
      <c r="E976" s="4"/>
    </row>
    <row r="977" spans="5:5" s="7" customFormat="1" x14ac:dyDescent="0.2">
      <c r="E977" s="4"/>
    </row>
    <row r="978" spans="5:5" s="7" customFormat="1" x14ac:dyDescent="0.2">
      <c r="E978" s="4"/>
    </row>
    <row r="979" spans="5:5" s="7" customFormat="1" x14ac:dyDescent="0.2">
      <c r="E979" s="4"/>
    </row>
    <row r="980" spans="5:5" s="7" customFormat="1" x14ac:dyDescent="0.2">
      <c r="E980" s="4"/>
    </row>
    <row r="981" spans="5:5" s="7" customFormat="1" x14ac:dyDescent="0.2">
      <c r="E981" s="4"/>
    </row>
    <row r="982" spans="5:5" s="7" customFormat="1" x14ac:dyDescent="0.2">
      <c r="E982" s="4"/>
    </row>
    <row r="983" spans="5:5" s="7" customFormat="1" x14ac:dyDescent="0.2">
      <c r="E983" s="4"/>
    </row>
    <row r="984" spans="5:5" s="7" customFormat="1" x14ac:dyDescent="0.2">
      <c r="E984" s="4"/>
    </row>
    <row r="985" spans="5:5" s="7" customFormat="1" x14ac:dyDescent="0.2">
      <c r="E985" s="4"/>
    </row>
    <row r="986" spans="5:5" s="7" customFormat="1" x14ac:dyDescent="0.2">
      <c r="E986" s="4"/>
    </row>
    <row r="987" spans="5:5" s="7" customFormat="1" x14ac:dyDescent="0.2">
      <c r="E987" s="4"/>
    </row>
    <row r="988" spans="5:5" s="7" customFormat="1" x14ac:dyDescent="0.2">
      <c r="E988" s="4"/>
    </row>
    <row r="989" spans="5:5" s="7" customFormat="1" x14ac:dyDescent="0.2">
      <c r="E989" s="4"/>
    </row>
    <row r="990" spans="5:5" s="7" customFormat="1" x14ac:dyDescent="0.2">
      <c r="E990" s="4"/>
    </row>
    <row r="991" spans="5:5" s="7" customFormat="1" x14ac:dyDescent="0.2">
      <c r="E991" s="4"/>
    </row>
    <row r="992" spans="5:5" s="7" customFormat="1" x14ac:dyDescent="0.2">
      <c r="E992" s="4"/>
    </row>
    <row r="993" spans="5:5" s="7" customFormat="1" x14ac:dyDescent="0.2">
      <c r="E993" s="4"/>
    </row>
    <row r="994" spans="5:5" s="7" customFormat="1" x14ac:dyDescent="0.2">
      <c r="E994" s="4"/>
    </row>
    <row r="995" spans="5:5" s="7" customFormat="1" x14ac:dyDescent="0.2">
      <c r="E995" s="4"/>
    </row>
    <row r="996" spans="5:5" s="7" customFormat="1" x14ac:dyDescent="0.2">
      <c r="E996" s="4"/>
    </row>
    <row r="997" spans="5:5" s="7" customFormat="1" x14ac:dyDescent="0.2">
      <c r="E997" s="4"/>
    </row>
    <row r="998" spans="5:5" s="7" customFormat="1" x14ac:dyDescent="0.2">
      <c r="E998" s="4"/>
    </row>
    <row r="999" spans="5:5" s="7" customFormat="1" x14ac:dyDescent="0.2">
      <c r="E999" s="4"/>
    </row>
    <row r="1000" spans="5:5" s="7" customFormat="1" x14ac:dyDescent="0.2">
      <c r="E1000" s="4"/>
    </row>
    <row r="1001" spans="5:5" s="7" customFormat="1" x14ac:dyDescent="0.2">
      <c r="E1001" s="4"/>
    </row>
    <row r="1002" spans="5:5" s="7" customFormat="1" x14ac:dyDescent="0.2">
      <c r="E1002" s="4"/>
    </row>
    <row r="1003" spans="5:5" s="7" customFormat="1" x14ac:dyDescent="0.2">
      <c r="E1003" s="4"/>
    </row>
    <row r="1004" spans="5:5" s="7" customFormat="1" x14ac:dyDescent="0.2">
      <c r="E1004" s="4"/>
    </row>
    <row r="1005" spans="5:5" s="7" customFormat="1" x14ac:dyDescent="0.2">
      <c r="E1005" s="4"/>
    </row>
    <row r="1006" spans="5:5" s="7" customFormat="1" x14ac:dyDescent="0.2">
      <c r="E1006" s="4"/>
    </row>
    <row r="1007" spans="5:5" s="7" customFormat="1" x14ac:dyDescent="0.2">
      <c r="E1007" s="4"/>
    </row>
    <row r="1008" spans="5:5" s="7" customFormat="1" x14ac:dyDescent="0.2">
      <c r="E1008" s="4"/>
    </row>
    <row r="1009" spans="5:5" s="7" customFormat="1" x14ac:dyDescent="0.2">
      <c r="E1009" s="4"/>
    </row>
    <row r="1010" spans="5:5" s="7" customFormat="1" x14ac:dyDescent="0.2">
      <c r="E1010" s="4"/>
    </row>
    <row r="1011" spans="5:5" s="7" customFormat="1" x14ac:dyDescent="0.2">
      <c r="E1011" s="4"/>
    </row>
    <row r="1012" spans="5:5" s="7" customFormat="1" x14ac:dyDescent="0.2">
      <c r="E1012" s="4"/>
    </row>
    <row r="1013" spans="5:5" s="7" customFormat="1" x14ac:dyDescent="0.2">
      <c r="E1013" s="4"/>
    </row>
    <row r="1014" spans="5:5" s="7" customFormat="1" x14ac:dyDescent="0.2">
      <c r="E1014" s="4"/>
    </row>
    <row r="1015" spans="5:5" s="7" customFormat="1" x14ac:dyDescent="0.2">
      <c r="E1015" s="4"/>
    </row>
    <row r="1016" spans="5:5" s="7" customFormat="1" x14ac:dyDescent="0.2">
      <c r="E1016" s="4"/>
    </row>
    <row r="1017" spans="5:5" s="7" customFormat="1" x14ac:dyDescent="0.2">
      <c r="E1017" s="4"/>
    </row>
    <row r="1018" spans="5:5" s="7" customFormat="1" x14ac:dyDescent="0.2">
      <c r="E1018" s="4"/>
    </row>
    <row r="1019" spans="5:5" s="7" customFormat="1" x14ac:dyDescent="0.2">
      <c r="E1019" s="4"/>
    </row>
    <row r="1020" spans="5:5" s="7" customFormat="1" x14ac:dyDescent="0.2">
      <c r="E1020" s="4"/>
    </row>
    <row r="1021" spans="5:5" s="7" customFormat="1" x14ac:dyDescent="0.2">
      <c r="E1021" s="4"/>
    </row>
    <row r="1022" spans="5:5" s="7" customFormat="1" x14ac:dyDescent="0.2">
      <c r="E1022" s="4"/>
    </row>
    <row r="1023" spans="5:5" s="7" customFormat="1" x14ac:dyDescent="0.2">
      <c r="E1023" s="4"/>
    </row>
    <row r="1024" spans="5:5" s="7" customFormat="1" x14ac:dyDescent="0.2">
      <c r="E1024" s="4"/>
    </row>
    <row r="1025" spans="5:5" s="7" customFormat="1" x14ac:dyDescent="0.2">
      <c r="E1025" s="4"/>
    </row>
    <row r="1026" spans="5:5" s="7" customFormat="1" x14ac:dyDescent="0.2">
      <c r="E1026" s="4"/>
    </row>
    <row r="1027" spans="5:5" s="7" customFormat="1" x14ac:dyDescent="0.2">
      <c r="E1027" s="4"/>
    </row>
    <row r="1028" spans="5:5" s="7" customFormat="1" x14ac:dyDescent="0.2">
      <c r="E1028" s="4"/>
    </row>
    <row r="1029" spans="5:5" s="7" customFormat="1" x14ac:dyDescent="0.2">
      <c r="E1029" s="4"/>
    </row>
    <row r="1030" spans="5:5" s="7" customFormat="1" x14ac:dyDescent="0.2">
      <c r="E1030" s="4"/>
    </row>
    <row r="1031" spans="5:5" s="7" customFormat="1" x14ac:dyDescent="0.2">
      <c r="E1031" s="4"/>
    </row>
    <row r="1032" spans="5:5" s="7" customFormat="1" x14ac:dyDescent="0.2">
      <c r="E1032" s="4"/>
    </row>
    <row r="1033" spans="5:5" s="7" customFormat="1" x14ac:dyDescent="0.2">
      <c r="E1033" s="4"/>
    </row>
    <row r="1034" spans="5:5" s="7" customFormat="1" x14ac:dyDescent="0.2">
      <c r="E1034" s="4"/>
    </row>
    <row r="1035" spans="5:5" s="7" customFormat="1" x14ac:dyDescent="0.2">
      <c r="E1035" s="4"/>
    </row>
    <row r="1036" spans="5:5" s="7" customFormat="1" x14ac:dyDescent="0.2">
      <c r="E1036" s="4"/>
    </row>
    <row r="1037" spans="5:5" s="7" customFormat="1" x14ac:dyDescent="0.2">
      <c r="E1037" s="4"/>
    </row>
    <row r="1038" spans="5:5" s="7" customFormat="1" x14ac:dyDescent="0.2">
      <c r="E1038" s="4"/>
    </row>
    <row r="1039" spans="5:5" s="7" customFormat="1" x14ac:dyDescent="0.2">
      <c r="E1039" s="4"/>
    </row>
    <row r="1040" spans="5:5" s="7" customFormat="1" x14ac:dyDescent="0.2">
      <c r="E1040" s="4"/>
    </row>
    <row r="1041" spans="5:5" s="7" customFormat="1" x14ac:dyDescent="0.2">
      <c r="E1041" s="4"/>
    </row>
    <row r="1042" spans="5:5" s="7" customFormat="1" x14ac:dyDescent="0.2">
      <c r="E1042" s="4"/>
    </row>
    <row r="1043" spans="5:5" s="7" customFormat="1" x14ac:dyDescent="0.2">
      <c r="E1043" s="4"/>
    </row>
    <row r="1044" spans="5:5" s="7" customFormat="1" x14ac:dyDescent="0.2">
      <c r="E1044" s="4"/>
    </row>
    <row r="1045" spans="5:5" s="7" customFormat="1" x14ac:dyDescent="0.2">
      <c r="E1045" s="4"/>
    </row>
    <row r="1046" spans="5:5" s="7" customFormat="1" x14ac:dyDescent="0.2">
      <c r="E1046" s="4"/>
    </row>
    <row r="1047" spans="5:5" s="7" customFormat="1" x14ac:dyDescent="0.2">
      <c r="E1047" s="4"/>
    </row>
    <row r="1048" spans="5:5" s="7" customFormat="1" x14ac:dyDescent="0.2">
      <c r="E1048" s="4"/>
    </row>
    <row r="1049" spans="5:5" s="7" customFormat="1" x14ac:dyDescent="0.2">
      <c r="E1049" s="4"/>
    </row>
    <row r="1050" spans="5:5" s="7" customFormat="1" x14ac:dyDescent="0.2">
      <c r="E1050" s="4"/>
    </row>
    <row r="1051" spans="5:5" s="7" customFormat="1" x14ac:dyDescent="0.2">
      <c r="E1051" s="4"/>
    </row>
    <row r="1052" spans="5:5" s="7" customFormat="1" x14ac:dyDescent="0.2">
      <c r="E1052" s="4"/>
    </row>
    <row r="1053" spans="5:5" s="7" customFormat="1" x14ac:dyDescent="0.2">
      <c r="E1053" s="4"/>
    </row>
    <row r="1054" spans="5:5" s="7" customFormat="1" x14ac:dyDescent="0.2">
      <c r="E1054" s="4"/>
    </row>
    <row r="1055" spans="5:5" s="7" customFormat="1" x14ac:dyDescent="0.2">
      <c r="E1055" s="4"/>
    </row>
    <row r="1056" spans="5:5" s="7" customFormat="1" x14ac:dyDescent="0.2">
      <c r="E1056" s="4"/>
    </row>
    <row r="1057" spans="5:5" s="7" customFormat="1" x14ac:dyDescent="0.2">
      <c r="E1057" s="4"/>
    </row>
    <row r="1058" spans="5:5" s="7" customFormat="1" x14ac:dyDescent="0.2">
      <c r="E1058" s="4"/>
    </row>
    <row r="1059" spans="5:5" s="7" customFormat="1" x14ac:dyDescent="0.2">
      <c r="E1059" s="4"/>
    </row>
    <row r="1060" spans="5:5" s="7" customFormat="1" x14ac:dyDescent="0.2">
      <c r="E1060" s="4"/>
    </row>
    <row r="1061" spans="5:5" s="7" customFormat="1" x14ac:dyDescent="0.2">
      <c r="E1061" s="4"/>
    </row>
    <row r="1062" spans="5:5" s="7" customFormat="1" x14ac:dyDescent="0.2">
      <c r="E1062" s="4"/>
    </row>
    <row r="1063" spans="5:5" s="7" customFormat="1" x14ac:dyDescent="0.2">
      <c r="E1063" s="4"/>
    </row>
    <row r="1064" spans="5:5" s="7" customFormat="1" x14ac:dyDescent="0.2">
      <c r="E1064" s="4"/>
    </row>
    <row r="1065" spans="5:5" s="7" customFormat="1" x14ac:dyDescent="0.2">
      <c r="E1065" s="4"/>
    </row>
    <row r="1066" spans="5:5" s="7" customFormat="1" x14ac:dyDescent="0.2">
      <c r="E1066" s="4"/>
    </row>
    <row r="1067" spans="5:5" s="7" customFormat="1" x14ac:dyDescent="0.2">
      <c r="E1067" s="4"/>
    </row>
    <row r="1068" spans="5:5" s="7" customFormat="1" x14ac:dyDescent="0.2">
      <c r="E1068" s="4"/>
    </row>
    <row r="1069" spans="5:5" s="7" customFormat="1" x14ac:dyDescent="0.2">
      <c r="E1069" s="4"/>
    </row>
    <row r="1070" spans="5:5" s="7" customFormat="1" x14ac:dyDescent="0.2">
      <c r="E1070" s="4"/>
    </row>
    <row r="1071" spans="5:5" s="7" customFormat="1" x14ac:dyDescent="0.2">
      <c r="E1071" s="4"/>
    </row>
    <row r="1072" spans="5:5" s="7" customFormat="1" x14ac:dyDescent="0.2">
      <c r="E1072" s="4"/>
    </row>
    <row r="1073" spans="5:5" s="7" customFormat="1" x14ac:dyDescent="0.2">
      <c r="E1073" s="4"/>
    </row>
    <row r="1074" spans="5:5" s="7" customFormat="1" x14ac:dyDescent="0.2">
      <c r="E1074" s="4"/>
    </row>
    <row r="1075" spans="5:5" s="7" customFormat="1" x14ac:dyDescent="0.2">
      <c r="E1075" s="4"/>
    </row>
    <row r="1076" spans="5:5" s="7" customFormat="1" x14ac:dyDescent="0.2">
      <c r="E1076" s="4"/>
    </row>
    <row r="1077" spans="5:5" s="7" customFormat="1" x14ac:dyDescent="0.2">
      <c r="E1077" s="4"/>
    </row>
    <row r="1078" spans="5:5" s="7" customFormat="1" x14ac:dyDescent="0.2">
      <c r="E1078" s="4"/>
    </row>
    <row r="1079" spans="5:5" s="7" customFormat="1" x14ac:dyDescent="0.2">
      <c r="E1079" s="4"/>
    </row>
    <row r="1080" spans="5:5" s="7" customFormat="1" x14ac:dyDescent="0.2">
      <c r="E1080" s="4"/>
    </row>
    <row r="1081" spans="5:5" s="7" customFormat="1" x14ac:dyDescent="0.2">
      <c r="E1081" s="4"/>
    </row>
    <row r="1082" spans="5:5" s="7" customFormat="1" x14ac:dyDescent="0.2">
      <c r="E1082" s="4"/>
    </row>
    <row r="1083" spans="5:5" s="7" customFormat="1" x14ac:dyDescent="0.2">
      <c r="E1083" s="4"/>
    </row>
    <row r="1084" spans="5:5" s="7" customFormat="1" x14ac:dyDescent="0.2">
      <c r="E1084" s="4"/>
    </row>
    <row r="1085" spans="5:5" s="7" customFormat="1" x14ac:dyDescent="0.2">
      <c r="E1085" s="4"/>
    </row>
    <row r="1086" spans="5:5" s="7" customFormat="1" x14ac:dyDescent="0.2">
      <c r="E1086" s="4"/>
    </row>
    <row r="1087" spans="5:5" s="7" customFormat="1" x14ac:dyDescent="0.2">
      <c r="E1087" s="4"/>
    </row>
    <row r="1088" spans="5:5" s="7" customFormat="1" x14ac:dyDescent="0.2">
      <c r="E1088" s="4"/>
    </row>
    <row r="1089" spans="5:5" s="7" customFormat="1" x14ac:dyDescent="0.2">
      <c r="E1089" s="4"/>
    </row>
    <row r="1090" spans="5:5" s="7" customFormat="1" x14ac:dyDescent="0.2">
      <c r="E1090" s="4"/>
    </row>
    <row r="1091" spans="5:5" s="7" customFormat="1" x14ac:dyDescent="0.2">
      <c r="E1091" s="4"/>
    </row>
    <row r="1092" spans="5:5" s="7" customFormat="1" x14ac:dyDescent="0.2">
      <c r="E1092" s="4"/>
    </row>
    <row r="1093" spans="5:5" s="7" customFormat="1" x14ac:dyDescent="0.2">
      <c r="E1093" s="4"/>
    </row>
    <row r="1094" spans="5:5" s="7" customFormat="1" x14ac:dyDescent="0.2">
      <c r="E1094" s="4"/>
    </row>
    <row r="1095" spans="5:5" s="7" customFormat="1" x14ac:dyDescent="0.2">
      <c r="E1095" s="4"/>
    </row>
    <row r="1096" spans="5:5" s="7" customFormat="1" x14ac:dyDescent="0.2">
      <c r="E1096" s="4"/>
    </row>
    <row r="1097" spans="5:5" s="7" customFormat="1" x14ac:dyDescent="0.2">
      <c r="E1097" s="4"/>
    </row>
    <row r="1098" spans="5:5" s="7" customFormat="1" x14ac:dyDescent="0.2">
      <c r="E1098" s="4"/>
    </row>
    <row r="1099" spans="5:5" s="7" customFormat="1" x14ac:dyDescent="0.2">
      <c r="E1099" s="4"/>
    </row>
    <row r="1100" spans="5:5" s="7" customFormat="1" x14ac:dyDescent="0.2">
      <c r="E1100" s="4"/>
    </row>
    <row r="1101" spans="5:5" s="7" customFormat="1" x14ac:dyDescent="0.2">
      <c r="E1101" s="4"/>
    </row>
    <row r="1102" spans="5:5" s="7" customFormat="1" x14ac:dyDescent="0.2">
      <c r="E1102" s="4"/>
    </row>
    <row r="1103" spans="5:5" s="7" customFormat="1" x14ac:dyDescent="0.2">
      <c r="E1103" s="4"/>
    </row>
    <row r="1104" spans="5:5" s="7" customFormat="1" x14ac:dyDescent="0.2">
      <c r="E1104" s="4"/>
    </row>
    <row r="1105" spans="5:5" s="7" customFormat="1" x14ac:dyDescent="0.2">
      <c r="E1105" s="4"/>
    </row>
    <row r="1106" spans="5:5" s="7" customFormat="1" x14ac:dyDescent="0.2">
      <c r="E1106" s="4"/>
    </row>
    <row r="1107" spans="5:5" s="7" customFormat="1" x14ac:dyDescent="0.2">
      <c r="E1107" s="4"/>
    </row>
    <row r="1108" spans="5:5" s="7" customFormat="1" x14ac:dyDescent="0.2">
      <c r="E1108" s="4"/>
    </row>
    <row r="1109" spans="5:5" s="7" customFormat="1" x14ac:dyDescent="0.2">
      <c r="E1109" s="4"/>
    </row>
    <row r="1110" spans="5:5" s="7" customFormat="1" x14ac:dyDescent="0.2">
      <c r="E1110" s="4"/>
    </row>
    <row r="1111" spans="5:5" s="7" customFormat="1" x14ac:dyDescent="0.2">
      <c r="E1111" s="4"/>
    </row>
    <row r="1112" spans="5:5" s="7" customFormat="1" x14ac:dyDescent="0.2">
      <c r="E1112" s="4"/>
    </row>
    <row r="1113" spans="5:5" s="7" customFormat="1" x14ac:dyDescent="0.2">
      <c r="E1113" s="4"/>
    </row>
    <row r="1114" spans="5:5" s="7" customFormat="1" x14ac:dyDescent="0.2">
      <c r="E1114" s="4"/>
    </row>
    <row r="1115" spans="5:5" s="7" customFormat="1" x14ac:dyDescent="0.2">
      <c r="E1115" s="4"/>
    </row>
    <row r="1116" spans="5:5" s="7" customFormat="1" x14ac:dyDescent="0.2">
      <c r="E1116" s="4"/>
    </row>
    <row r="1117" spans="5:5" s="7" customFormat="1" x14ac:dyDescent="0.2">
      <c r="E1117" s="4"/>
    </row>
    <row r="1118" spans="5:5" s="7" customFormat="1" x14ac:dyDescent="0.2">
      <c r="E1118" s="4"/>
    </row>
    <row r="1119" spans="5:5" s="7" customFormat="1" x14ac:dyDescent="0.2">
      <c r="E1119" s="4"/>
    </row>
    <row r="1120" spans="5:5" s="7" customFormat="1" x14ac:dyDescent="0.2">
      <c r="E1120" s="4"/>
    </row>
    <row r="1121" spans="5:5" s="7" customFormat="1" x14ac:dyDescent="0.2">
      <c r="E1121" s="4"/>
    </row>
    <row r="1122" spans="5:5" s="7" customFormat="1" x14ac:dyDescent="0.2">
      <c r="E1122" s="4"/>
    </row>
    <row r="1123" spans="5:5" s="7" customFormat="1" x14ac:dyDescent="0.2">
      <c r="E1123" s="4"/>
    </row>
    <row r="1124" spans="5:5" s="7" customFormat="1" x14ac:dyDescent="0.2">
      <c r="E1124" s="4"/>
    </row>
    <row r="1125" spans="5:5" s="7" customFormat="1" x14ac:dyDescent="0.2">
      <c r="E1125" s="4"/>
    </row>
    <row r="1126" spans="5:5" s="7" customFormat="1" x14ac:dyDescent="0.2">
      <c r="E1126" s="4"/>
    </row>
    <row r="1127" spans="5:5" s="7" customFormat="1" x14ac:dyDescent="0.2">
      <c r="E1127" s="4"/>
    </row>
    <row r="1128" spans="5:5" s="7" customFormat="1" x14ac:dyDescent="0.2">
      <c r="E1128" s="4"/>
    </row>
    <row r="1129" spans="5:5" s="7" customFormat="1" x14ac:dyDescent="0.2">
      <c r="E1129" s="4"/>
    </row>
    <row r="1130" spans="5:5" s="7" customFormat="1" x14ac:dyDescent="0.2">
      <c r="E1130" s="4"/>
    </row>
    <row r="1131" spans="5:5" s="7" customFormat="1" x14ac:dyDescent="0.2">
      <c r="E1131" s="4"/>
    </row>
    <row r="1132" spans="5:5" s="7" customFormat="1" x14ac:dyDescent="0.2">
      <c r="E1132" s="4"/>
    </row>
    <row r="1133" spans="5:5" s="7" customFormat="1" x14ac:dyDescent="0.2">
      <c r="E1133" s="4"/>
    </row>
    <row r="1134" spans="5:5" s="7" customFormat="1" x14ac:dyDescent="0.2">
      <c r="E1134" s="4"/>
    </row>
    <row r="1135" spans="5:5" s="7" customFormat="1" x14ac:dyDescent="0.2">
      <c r="E1135" s="4"/>
    </row>
    <row r="1136" spans="5:5" s="7" customFormat="1" x14ac:dyDescent="0.2">
      <c r="E1136" s="4"/>
    </row>
    <row r="1137" spans="5:5" s="7" customFormat="1" x14ac:dyDescent="0.2">
      <c r="E1137" s="4"/>
    </row>
    <row r="1138" spans="5:5" s="7" customFormat="1" x14ac:dyDescent="0.2">
      <c r="E1138" s="4"/>
    </row>
    <row r="1139" spans="5:5" s="7" customFormat="1" x14ac:dyDescent="0.2">
      <c r="E1139" s="4"/>
    </row>
    <row r="1140" spans="5:5" s="7" customFormat="1" x14ac:dyDescent="0.2">
      <c r="E1140" s="4"/>
    </row>
    <row r="1141" spans="5:5" s="7" customFormat="1" x14ac:dyDescent="0.2">
      <c r="E1141" s="4"/>
    </row>
    <row r="1142" spans="5:5" s="7" customFormat="1" x14ac:dyDescent="0.2">
      <c r="E1142" s="4"/>
    </row>
    <row r="1143" spans="5:5" s="7" customFormat="1" x14ac:dyDescent="0.2">
      <c r="E1143" s="4"/>
    </row>
    <row r="1144" spans="5:5" s="7" customFormat="1" x14ac:dyDescent="0.2">
      <c r="E1144" s="4"/>
    </row>
    <row r="1145" spans="5:5" s="7" customFormat="1" x14ac:dyDescent="0.2">
      <c r="E1145" s="4"/>
    </row>
    <row r="1146" spans="5:5" s="7" customFormat="1" x14ac:dyDescent="0.2">
      <c r="E1146" s="4"/>
    </row>
    <row r="1147" spans="5:5" s="7" customFormat="1" x14ac:dyDescent="0.2">
      <c r="E1147" s="4"/>
    </row>
    <row r="1148" spans="5:5" s="7" customFormat="1" x14ac:dyDescent="0.2">
      <c r="E1148" s="4"/>
    </row>
    <row r="1149" spans="5:5" s="7" customFormat="1" x14ac:dyDescent="0.2">
      <c r="E1149" s="4"/>
    </row>
    <row r="1150" spans="5:5" s="7" customFormat="1" x14ac:dyDescent="0.2">
      <c r="E1150" s="4"/>
    </row>
    <row r="1151" spans="5:5" s="7" customFormat="1" x14ac:dyDescent="0.2">
      <c r="E1151" s="4"/>
    </row>
    <row r="1152" spans="5:5" s="7" customFormat="1" x14ac:dyDescent="0.2">
      <c r="E1152" s="4"/>
    </row>
    <row r="1153" spans="5:5" s="7" customFormat="1" x14ac:dyDescent="0.2">
      <c r="E1153" s="4"/>
    </row>
    <row r="1154" spans="5:5" s="7" customFormat="1" x14ac:dyDescent="0.2">
      <c r="E1154" s="4"/>
    </row>
    <row r="1155" spans="5:5" s="7" customFormat="1" x14ac:dyDescent="0.2">
      <c r="E1155" s="4"/>
    </row>
    <row r="1156" spans="5:5" s="7" customFormat="1" x14ac:dyDescent="0.2">
      <c r="E1156" s="4"/>
    </row>
    <row r="1157" spans="5:5" s="7" customFormat="1" x14ac:dyDescent="0.2">
      <c r="E1157" s="4"/>
    </row>
    <row r="1158" spans="5:5" s="7" customFormat="1" x14ac:dyDescent="0.2">
      <c r="E1158" s="4"/>
    </row>
    <row r="1159" spans="5:5" s="7" customFormat="1" x14ac:dyDescent="0.2">
      <c r="E1159" s="4"/>
    </row>
    <row r="1160" spans="5:5" s="7" customFormat="1" x14ac:dyDescent="0.2">
      <c r="E1160" s="4"/>
    </row>
    <row r="1161" spans="5:5" s="7" customFormat="1" x14ac:dyDescent="0.2">
      <c r="E1161" s="4"/>
    </row>
    <row r="1162" spans="5:5" s="7" customFormat="1" x14ac:dyDescent="0.2">
      <c r="E1162" s="4"/>
    </row>
    <row r="1163" spans="5:5" s="7" customFormat="1" x14ac:dyDescent="0.2">
      <c r="E1163" s="4"/>
    </row>
    <row r="1164" spans="5:5" s="7" customFormat="1" x14ac:dyDescent="0.2">
      <c r="E1164" s="4"/>
    </row>
    <row r="1165" spans="5:5" s="7" customFormat="1" x14ac:dyDescent="0.2">
      <c r="E1165" s="4"/>
    </row>
    <row r="1166" spans="5:5" s="7" customFormat="1" x14ac:dyDescent="0.2">
      <c r="E1166" s="4"/>
    </row>
    <row r="1167" spans="5:5" s="7" customFormat="1" x14ac:dyDescent="0.2">
      <c r="E1167" s="4"/>
    </row>
    <row r="1168" spans="5:5" s="7" customFormat="1" x14ac:dyDescent="0.2">
      <c r="E1168" s="4"/>
    </row>
    <row r="1169" spans="5:5" s="7" customFormat="1" x14ac:dyDescent="0.2">
      <c r="E1169" s="4"/>
    </row>
    <row r="1170" spans="5:5" s="7" customFormat="1" x14ac:dyDescent="0.2">
      <c r="E1170" s="4"/>
    </row>
    <row r="1171" spans="5:5" s="7" customFormat="1" x14ac:dyDescent="0.2">
      <c r="E1171" s="4"/>
    </row>
    <row r="1172" spans="5:5" s="7" customFormat="1" x14ac:dyDescent="0.2">
      <c r="E1172" s="4"/>
    </row>
    <row r="1173" spans="5:5" s="7" customFormat="1" x14ac:dyDescent="0.2">
      <c r="E1173" s="4"/>
    </row>
    <row r="1174" spans="5:5" s="7" customFormat="1" x14ac:dyDescent="0.2">
      <c r="E1174" s="4"/>
    </row>
    <row r="1175" spans="5:5" s="7" customFormat="1" x14ac:dyDescent="0.2">
      <c r="E1175" s="4"/>
    </row>
    <row r="1176" spans="5:5" s="7" customFormat="1" x14ac:dyDescent="0.2">
      <c r="E1176" s="4"/>
    </row>
    <row r="1177" spans="5:5" s="7" customFormat="1" x14ac:dyDescent="0.2">
      <c r="E1177" s="4"/>
    </row>
    <row r="1178" spans="5:5" s="7" customFormat="1" x14ac:dyDescent="0.2">
      <c r="E1178" s="4"/>
    </row>
    <row r="1179" spans="5:5" s="7" customFormat="1" x14ac:dyDescent="0.2">
      <c r="E1179" s="4"/>
    </row>
    <row r="1180" spans="5:5" s="7" customFormat="1" x14ac:dyDescent="0.2">
      <c r="E1180" s="4"/>
    </row>
    <row r="1181" spans="5:5" s="7" customFormat="1" x14ac:dyDescent="0.2">
      <c r="E1181" s="4"/>
    </row>
    <row r="1182" spans="5:5" s="7" customFormat="1" x14ac:dyDescent="0.2">
      <c r="E1182" s="4"/>
    </row>
    <row r="1183" spans="5:5" s="7" customFormat="1" x14ac:dyDescent="0.2">
      <c r="E1183" s="4"/>
    </row>
    <row r="1184" spans="5:5" s="7" customFormat="1" x14ac:dyDescent="0.2">
      <c r="E1184" s="4"/>
    </row>
    <row r="1185" spans="5:5" s="7" customFormat="1" x14ac:dyDescent="0.2">
      <c r="E1185" s="4"/>
    </row>
    <row r="1186" spans="5:5" s="7" customFormat="1" x14ac:dyDescent="0.2">
      <c r="E1186" s="4"/>
    </row>
    <row r="1187" spans="5:5" s="7" customFormat="1" x14ac:dyDescent="0.2">
      <c r="E1187" s="4"/>
    </row>
    <row r="1188" spans="5:5" s="7" customFormat="1" x14ac:dyDescent="0.2">
      <c r="E1188" s="4"/>
    </row>
    <row r="1189" spans="5:5" s="7" customFormat="1" x14ac:dyDescent="0.2">
      <c r="E1189" s="4"/>
    </row>
    <row r="1190" spans="5:5" s="7" customFormat="1" x14ac:dyDescent="0.2">
      <c r="E1190" s="4"/>
    </row>
    <row r="1191" spans="5:5" s="7" customFormat="1" x14ac:dyDescent="0.2">
      <c r="E1191" s="4"/>
    </row>
    <row r="1192" spans="5:5" s="7" customFormat="1" x14ac:dyDescent="0.2">
      <c r="E1192" s="4"/>
    </row>
    <row r="1193" spans="5:5" s="7" customFormat="1" x14ac:dyDescent="0.2">
      <c r="E1193" s="4"/>
    </row>
    <row r="1194" spans="5:5" s="7" customFormat="1" x14ac:dyDescent="0.2">
      <c r="E1194" s="4"/>
    </row>
    <row r="1195" spans="5:5" s="7" customFormat="1" x14ac:dyDescent="0.2">
      <c r="E1195" s="4"/>
    </row>
    <row r="1196" spans="5:5" s="7" customFormat="1" x14ac:dyDescent="0.2">
      <c r="E1196" s="4"/>
    </row>
    <row r="1197" spans="5:5" s="7" customFormat="1" x14ac:dyDescent="0.2">
      <c r="E1197" s="4"/>
    </row>
    <row r="1198" spans="5:5" s="7" customFormat="1" x14ac:dyDescent="0.2">
      <c r="E1198" s="4"/>
    </row>
    <row r="1199" spans="5:5" s="7" customFormat="1" x14ac:dyDescent="0.2">
      <c r="E1199" s="4"/>
    </row>
    <row r="1200" spans="5:5" s="7" customFormat="1" x14ac:dyDescent="0.2">
      <c r="E1200" s="4"/>
    </row>
    <row r="1201" spans="5:5" s="7" customFormat="1" x14ac:dyDescent="0.2">
      <c r="E1201" s="4"/>
    </row>
    <row r="1202" spans="5:5" s="7" customFormat="1" x14ac:dyDescent="0.2">
      <c r="E1202" s="4"/>
    </row>
    <row r="1203" spans="5:5" s="7" customFormat="1" x14ac:dyDescent="0.2">
      <c r="E1203" s="4"/>
    </row>
    <row r="1204" spans="5:5" s="7" customFormat="1" x14ac:dyDescent="0.2">
      <c r="E1204" s="4"/>
    </row>
    <row r="1205" spans="5:5" s="7" customFormat="1" x14ac:dyDescent="0.2">
      <c r="E1205" s="4"/>
    </row>
    <row r="1206" spans="5:5" s="7" customFormat="1" x14ac:dyDescent="0.2">
      <c r="E1206" s="4"/>
    </row>
    <row r="1207" spans="5:5" s="7" customFormat="1" x14ac:dyDescent="0.2">
      <c r="E1207" s="4"/>
    </row>
    <row r="1208" spans="5:5" s="7" customFormat="1" x14ac:dyDescent="0.2">
      <c r="E1208" s="4"/>
    </row>
    <row r="1209" spans="5:5" s="7" customFormat="1" x14ac:dyDescent="0.2">
      <c r="E1209" s="4"/>
    </row>
    <row r="1210" spans="5:5" s="7" customFormat="1" x14ac:dyDescent="0.2">
      <c r="E1210" s="4"/>
    </row>
    <row r="1211" spans="5:5" s="7" customFormat="1" x14ac:dyDescent="0.2">
      <c r="E1211" s="4"/>
    </row>
    <row r="1212" spans="5:5" s="7" customFormat="1" x14ac:dyDescent="0.2">
      <c r="E1212" s="4"/>
    </row>
    <row r="1213" spans="5:5" s="7" customFormat="1" x14ac:dyDescent="0.2">
      <c r="E1213" s="4"/>
    </row>
    <row r="1214" spans="5:5" s="7" customFormat="1" x14ac:dyDescent="0.2">
      <c r="E1214" s="4"/>
    </row>
    <row r="1215" spans="5:5" s="7" customFormat="1" x14ac:dyDescent="0.2">
      <c r="E1215" s="4"/>
    </row>
    <row r="1216" spans="5:5" s="7" customFormat="1" x14ac:dyDescent="0.2">
      <c r="E1216" s="4"/>
    </row>
    <row r="1217" spans="5:5" s="7" customFormat="1" x14ac:dyDescent="0.2">
      <c r="E1217" s="4"/>
    </row>
    <row r="1218" spans="5:5" s="7" customFormat="1" x14ac:dyDescent="0.2">
      <c r="E1218" s="4"/>
    </row>
    <row r="1219" spans="5:5" s="7" customFormat="1" x14ac:dyDescent="0.2">
      <c r="E1219" s="4"/>
    </row>
    <row r="1220" spans="5:5" s="7" customFormat="1" x14ac:dyDescent="0.2">
      <c r="E1220" s="4"/>
    </row>
    <row r="1221" spans="5:5" s="7" customFormat="1" x14ac:dyDescent="0.2">
      <c r="E1221" s="4"/>
    </row>
    <row r="1222" spans="5:5" s="7" customFormat="1" x14ac:dyDescent="0.2">
      <c r="E1222" s="4"/>
    </row>
    <row r="1223" spans="5:5" s="7" customFormat="1" x14ac:dyDescent="0.2">
      <c r="E1223" s="4"/>
    </row>
    <row r="1224" spans="5:5" s="7" customFormat="1" x14ac:dyDescent="0.2">
      <c r="E1224" s="4"/>
    </row>
    <row r="1225" spans="5:5" s="7" customFormat="1" x14ac:dyDescent="0.2">
      <c r="E1225" s="4"/>
    </row>
    <row r="1226" spans="5:5" s="7" customFormat="1" x14ac:dyDescent="0.2">
      <c r="E1226" s="4"/>
    </row>
    <row r="1227" spans="5:5" s="7" customFormat="1" x14ac:dyDescent="0.2">
      <c r="E1227" s="4"/>
    </row>
    <row r="1228" spans="5:5" s="7" customFormat="1" x14ac:dyDescent="0.2">
      <c r="E1228" s="4"/>
    </row>
    <row r="1229" spans="5:5" s="7" customFormat="1" x14ac:dyDescent="0.2">
      <c r="E1229" s="4"/>
    </row>
    <row r="1230" spans="5:5" s="7" customFormat="1" x14ac:dyDescent="0.2">
      <c r="E1230" s="4"/>
    </row>
    <row r="1231" spans="5:5" s="7" customFormat="1" x14ac:dyDescent="0.2">
      <c r="E1231" s="4"/>
    </row>
    <row r="1232" spans="5:5" s="7" customFormat="1" x14ac:dyDescent="0.2"/>
  </sheetData>
  <autoFilter ref="A2:J109">
    <sortState ref="A3:J109">
      <sortCondition sortBy="cellColor" ref="G2:G109" dxfId="0"/>
    </sortState>
  </autoFilter>
  <mergeCells count="1">
    <mergeCell ref="A1:J1"/>
  </mergeCells>
  <phoneticPr fontId="9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Foglio2!$A$1:$A$27</xm:f>
          </x14:formula1>
          <xm:sqref>E3:E1231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3"/>
  <sheetViews>
    <sheetView tabSelected="1" workbookViewId="0">
      <selection activeCell="D84" sqref="D84"/>
    </sheetView>
  </sheetViews>
  <sheetFormatPr defaultRowHeight="15" x14ac:dyDescent="0.25"/>
  <cols>
    <col min="2" max="2" width="15.5703125" customWidth="1"/>
    <col min="3" max="3" width="32.28515625" bestFit="1" customWidth="1"/>
    <col min="4" max="4" width="50.28515625" style="33" customWidth="1"/>
    <col min="5" max="5" width="28.28515625" hidden="1" customWidth="1"/>
    <col min="6" max="6" width="27" hidden="1" customWidth="1"/>
    <col min="7" max="7" width="50.5703125" bestFit="1" customWidth="1"/>
    <col min="8" max="8" width="20.28515625" bestFit="1" customWidth="1"/>
    <col min="9" max="10" width="23.28515625" customWidth="1"/>
    <col min="11" max="11" width="14.28515625" style="38" customWidth="1"/>
    <col min="13" max="13" width="13.7109375" customWidth="1"/>
  </cols>
  <sheetData>
    <row r="2" spans="2:13" s="30" customFormat="1" ht="42.75" x14ac:dyDescent="0.25">
      <c r="B2" s="50" t="s">
        <v>1</v>
      </c>
      <c r="C2" s="50" t="s">
        <v>543</v>
      </c>
      <c r="D2" s="50" t="s">
        <v>3</v>
      </c>
      <c r="E2" s="50" t="s">
        <v>4</v>
      </c>
      <c r="F2" s="50" t="s">
        <v>544</v>
      </c>
      <c r="G2" s="50" t="s">
        <v>545</v>
      </c>
      <c r="H2" s="50" t="s">
        <v>546</v>
      </c>
      <c r="I2" s="56" t="s">
        <v>547</v>
      </c>
      <c r="J2" s="56"/>
      <c r="K2" s="51" t="s">
        <v>548</v>
      </c>
      <c r="M2" s="30" t="s">
        <v>751</v>
      </c>
    </row>
    <row r="3" spans="2:13" x14ac:dyDescent="0.3">
      <c r="B3" s="40" t="s">
        <v>550</v>
      </c>
      <c r="C3" s="34" t="s">
        <v>750</v>
      </c>
      <c r="D3" s="35" t="s">
        <v>129</v>
      </c>
      <c r="E3" s="34" t="s">
        <v>41</v>
      </c>
      <c r="F3" s="34"/>
      <c r="G3" s="34" t="s">
        <v>549</v>
      </c>
      <c r="H3" s="41">
        <v>4347</v>
      </c>
      <c r="I3" s="42">
        <v>44928</v>
      </c>
      <c r="J3" s="42">
        <v>44957</v>
      </c>
      <c r="K3" s="41">
        <v>4347</v>
      </c>
      <c r="L3" s="36"/>
      <c r="M3" s="31">
        <v>2023</v>
      </c>
    </row>
    <row r="4" spans="2:13" ht="42" x14ac:dyDescent="0.3">
      <c r="B4" s="40" t="s">
        <v>552</v>
      </c>
      <c r="C4" s="34" t="s">
        <v>750</v>
      </c>
      <c r="D4" s="35" t="s">
        <v>741</v>
      </c>
      <c r="E4" s="35" t="s">
        <v>34</v>
      </c>
      <c r="F4" s="34"/>
      <c r="G4" s="34" t="s">
        <v>551</v>
      </c>
      <c r="H4" s="43">
        <v>13095.58</v>
      </c>
      <c r="I4" s="42">
        <v>45028</v>
      </c>
      <c r="J4" s="42">
        <v>45028</v>
      </c>
      <c r="K4" s="37">
        <v>13030.1</v>
      </c>
      <c r="L4" s="36"/>
      <c r="M4" s="31">
        <v>2023</v>
      </c>
    </row>
    <row r="5" spans="2:13" ht="42" x14ac:dyDescent="0.3">
      <c r="B5" s="40" t="s">
        <v>552</v>
      </c>
      <c r="C5" s="34" t="s">
        <v>750</v>
      </c>
      <c r="D5" s="35" t="s">
        <v>742</v>
      </c>
      <c r="E5" s="35" t="s">
        <v>34</v>
      </c>
      <c r="F5" s="34"/>
      <c r="G5" s="34" t="s">
        <v>551</v>
      </c>
      <c r="H5" s="43">
        <v>8999.1200000000008</v>
      </c>
      <c r="I5" s="42">
        <v>45028</v>
      </c>
      <c r="J5" s="42">
        <v>46123</v>
      </c>
      <c r="K5" s="37">
        <v>8031.4</v>
      </c>
      <c r="L5" s="36"/>
      <c r="M5" s="31" t="s">
        <v>744</v>
      </c>
    </row>
    <row r="6" spans="2:13" x14ac:dyDescent="0.3">
      <c r="B6" s="40"/>
      <c r="C6" s="34" t="s">
        <v>750</v>
      </c>
      <c r="D6" s="35" t="s">
        <v>759</v>
      </c>
      <c r="E6" s="34" t="s">
        <v>41</v>
      </c>
      <c r="F6" s="34"/>
      <c r="G6" s="34" t="s">
        <v>553</v>
      </c>
      <c r="H6" s="43">
        <v>15.8</v>
      </c>
      <c r="I6" s="42">
        <v>44929</v>
      </c>
      <c r="J6" s="42">
        <v>44929</v>
      </c>
      <c r="K6" s="43">
        <v>15.8</v>
      </c>
      <c r="L6" s="36"/>
      <c r="M6" s="31">
        <v>2023</v>
      </c>
    </row>
    <row r="7" spans="2:13" x14ac:dyDescent="0.3">
      <c r="B7" s="40"/>
      <c r="C7" s="34" t="s">
        <v>750</v>
      </c>
      <c r="D7" s="35" t="s">
        <v>760</v>
      </c>
      <c r="E7" s="34" t="s">
        <v>41</v>
      </c>
      <c r="F7" s="34"/>
      <c r="G7" s="34" t="s">
        <v>554</v>
      </c>
      <c r="H7" s="43">
        <v>321.81</v>
      </c>
      <c r="I7" s="42">
        <v>44929</v>
      </c>
      <c r="J7" s="42">
        <v>44929</v>
      </c>
      <c r="K7" s="43">
        <v>321.81</v>
      </c>
      <c r="L7" s="36"/>
      <c r="M7" s="31">
        <v>2023</v>
      </c>
    </row>
    <row r="8" spans="2:13" x14ac:dyDescent="0.3">
      <c r="B8" s="40" t="s">
        <v>557</v>
      </c>
      <c r="C8" s="34" t="s">
        <v>750</v>
      </c>
      <c r="D8" s="35" t="s">
        <v>555</v>
      </c>
      <c r="E8" s="34" t="s">
        <v>41</v>
      </c>
      <c r="F8" s="34"/>
      <c r="G8" s="34" t="s">
        <v>556</v>
      </c>
      <c r="H8" s="41">
        <v>2960</v>
      </c>
      <c r="I8" s="42">
        <v>44986</v>
      </c>
      <c r="J8" s="42">
        <v>45051</v>
      </c>
      <c r="K8" s="41">
        <v>2960</v>
      </c>
      <c r="L8" s="36"/>
      <c r="M8" s="31">
        <v>2023</v>
      </c>
    </row>
    <row r="9" spans="2:13" x14ac:dyDescent="0.25">
      <c r="B9" s="40" t="s">
        <v>560</v>
      </c>
      <c r="C9" s="34" t="s">
        <v>750</v>
      </c>
      <c r="D9" s="35" t="s">
        <v>558</v>
      </c>
      <c r="E9" s="34" t="s">
        <v>41</v>
      </c>
      <c r="F9" s="34"/>
      <c r="G9" s="34" t="s">
        <v>559</v>
      </c>
      <c r="H9" s="43">
        <v>4000</v>
      </c>
      <c r="I9" s="42">
        <v>44986</v>
      </c>
      <c r="J9" s="42">
        <v>45291</v>
      </c>
      <c r="K9" s="43">
        <v>4000</v>
      </c>
      <c r="L9" s="36"/>
      <c r="M9" s="31">
        <v>2023</v>
      </c>
    </row>
    <row r="10" spans="2:13" x14ac:dyDescent="0.3">
      <c r="B10" s="40" t="s">
        <v>562</v>
      </c>
      <c r="C10" s="34" t="s">
        <v>750</v>
      </c>
      <c r="D10" s="35" t="s">
        <v>561</v>
      </c>
      <c r="E10" s="34" t="s">
        <v>41</v>
      </c>
      <c r="F10" s="34"/>
      <c r="G10" s="34" t="s">
        <v>743</v>
      </c>
      <c r="H10" s="43">
        <v>2869</v>
      </c>
      <c r="I10" s="42">
        <v>44958</v>
      </c>
      <c r="J10" s="42">
        <v>45360</v>
      </c>
      <c r="K10" s="43">
        <v>2869</v>
      </c>
      <c r="L10" s="36"/>
      <c r="M10" s="31" t="s">
        <v>744</v>
      </c>
    </row>
    <row r="11" spans="2:13" x14ac:dyDescent="0.3">
      <c r="B11" s="40" t="s">
        <v>564</v>
      </c>
      <c r="C11" s="34" t="s">
        <v>750</v>
      </c>
      <c r="D11" s="35" t="s">
        <v>761</v>
      </c>
      <c r="E11" s="34" t="s">
        <v>41</v>
      </c>
      <c r="F11" s="34"/>
      <c r="G11" s="34" t="s">
        <v>563</v>
      </c>
      <c r="H11" s="43">
        <f>3150*2</f>
        <v>6300</v>
      </c>
      <c r="I11" s="42">
        <v>44927</v>
      </c>
      <c r="J11" s="42">
        <v>45657</v>
      </c>
      <c r="K11" s="37">
        <v>3150</v>
      </c>
      <c r="L11" s="36"/>
      <c r="M11" s="31" t="s">
        <v>744</v>
      </c>
    </row>
    <row r="12" spans="2:13" x14ac:dyDescent="0.3">
      <c r="B12" s="40" t="s">
        <v>567</v>
      </c>
      <c r="C12" s="34" t="s">
        <v>750</v>
      </c>
      <c r="D12" s="35" t="s">
        <v>565</v>
      </c>
      <c r="E12" s="34" t="s">
        <v>41</v>
      </c>
      <c r="F12" s="34"/>
      <c r="G12" s="34" t="s">
        <v>566</v>
      </c>
      <c r="H12" s="43">
        <v>1939.35</v>
      </c>
      <c r="I12" s="42">
        <v>44945</v>
      </c>
      <c r="J12" s="42">
        <v>45309</v>
      </c>
      <c r="K12" s="43">
        <v>1939.35</v>
      </c>
      <c r="L12" s="36"/>
      <c r="M12" s="31" t="s">
        <v>744</v>
      </c>
    </row>
    <row r="13" spans="2:13" x14ac:dyDescent="0.3">
      <c r="B13" s="40" t="s">
        <v>570</v>
      </c>
      <c r="C13" s="34" t="s">
        <v>750</v>
      </c>
      <c r="D13" s="35" t="s">
        <v>568</v>
      </c>
      <c r="E13" s="34" t="s">
        <v>41</v>
      </c>
      <c r="F13" s="34"/>
      <c r="G13" s="34" t="s">
        <v>569</v>
      </c>
      <c r="H13" s="43">
        <f>3180*3</f>
        <v>9540</v>
      </c>
      <c r="I13" s="42">
        <v>44958</v>
      </c>
      <c r="J13" s="42">
        <v>46081</v>
      </c>
      <c r="K13" s="37">
        <v>3180</v>
      </c>
      <c r="L13" s="36"/>
      <c r="M13" s="31" t="s">
        <v>744</v>
      </c>
    </row>
    <row r="14" spans="2:13" x14ac:dyDescent="0.3">
      <c r="B14" s="40" t="s">
        <v>573</v>
      </c>
      <c r="C14" s="34" t="s">
        <v>750</v>
      </c>
      <c r="D14" s="35" t="s">
        <v>571</v>
      </c>
      <c r="E14" s="34" t="s">
        <v>41</v>
      </c>
      <c r="F14" s="34"/>
      <c r="G14" s="34" t="s">
        <v>572</v>
      </c>
      <c r="H14" s="43">
        <v>20000</v>
      </c>
      <c r="I14" s="42">
        <v>44986</v>
      </c>
      <c r="J14" s="40"/>
      <c r="K14" s="37">
        <v>1485</v>
      </c>
      <c r="L14" s="36"/>
      <c r="M14" s="31" t="s">
        <v>744</v>
      </c>
    </row>
    <row r="15" spans="2:13" x14ac:dyDescent="0.3">
      <c r="B15" s="40" t="s">
        <v>575</v>
      </c>
      <c r="C15" s="34" t="s">
        <v>750</v>
      </c>
      <c r="D15" s="35" t="s">
        <v>762</v>
      </c>
      <c r="E15" s="34" t="s">
        <v>41</v>
      </c>
      <c r="F15" s="34"/>
      <c r="G15" s="34" t="s">
        <v>574</v>
      </c>
      <c r="H15" s="43">
        <v>1665.5</v>
      </c>
      <c r="I15" s="42">
        <v>44961</v>
      </c>
      <c r="J15" s="42">
        <v>45325</v>
      </c>
      <c r="K15" s="43">
        <v>1665.5</v>
      </c>
      <c r="L15" s="36"/>
      <c r="M15" s="31" t="s">
        <v>744</v>
      </c>
    </row>
    <row r="16" spans="2:13" x14ac:dyDescent="0.3">
      <c r="B16" s="40" t="s">
        <v>578</v>
      </c>
      <c r="C16" s="34" t="s">
        <v>750</v>
      </c>
      <c r="D16" s="35" t="s">
        <v>576</v>
      </c>
      <c r="E16" s="34" t="s">
        <v>41</v>
      </c>
      <c r="F16" s="34"/>
      <c r="G16" s="34" t="s">
        <v>577</v>
      </c>
      <c r="H16" s="41">
        <v>6000</v>
      </c>
      <c r="I16" s="42">
        <v>44927</v>
      </c>
      <c r="J16" s="42">
        <v>45291</v>
      </c>
      <c r="K16" s="37">
        <v>3000</v>
      </c>
      <c r="L16" s="36"/>
      <c r="M16" s="31">
        <v>2023</v>
      </c>
    </row>
    <row r="17" spans="2:13" x14ac:dyDescent="0.3">
      <c r="B17" s="40"/>
      <c r="C17" s="34" t="s">
        <v>750</v>
      </c>
      <c r="D17" s="35" t="s">
        <v>745</v>
      </c>
      <c r="E17" s="34" t="s">
        <v>41</v>
      </c>
      <c r="F17" s="34"/>
      <c r="G17" s="34" t="s">
        <v>579</v>
      </c>
      <c r="H17" s="41">
        <f>81.73+4.87</f>
        <v>86.600000000000009</v>
      </c>
      <c r="I17" s="42">
        <v>44963</v>
      </c>
      <c r="J17" s="42">
        <v>44963</v>
      </c>
      <c r="K17" s="41">
        <f>81.73+4.87</f>
        <v>86.600000000000009</v>
      </c>
      <c r="L17" s="36"/>
      <c r="M17" s="31">
        <v>2023</v>
      </c>
    </row>
    <row r="18" spans="2:13" ht="29.25" x14ac:dyDescent="0.25">
      <c r="B18" s="40" t="s">
        <v>582</v>
      </c>
      <c r="C18" s="34" t="s">
        <v>750</v>
      </c>
      <c r="D18" s="35" t="s">
        <v>580</v>
      </c>
      <c r="E18" s="34" t="s">
        <v>41</v>
      </c>
      <c r="F18" s="34"/>
      <c r="G18" s="34" t="s">
        <v>581</v>
      </c>
      <c r="H18" s="41">
        <v>22875</v>
      </c>
      <c r="I18" s="42">
        <v>44973</v>
      </c>
      <c r="J18" s="42">
        <v>45107</v>
      </c>
      <c r="K18" s="41">
        <v>22875</v>
      </c>
      <c r="L18" s="36"/>
      <c r="M18" s="31">
        <v>2023</v>
      </c>
    </row>
    <row r="19" spans="2:13" x14ac:dyDescent="0.3">
      <c r="B19" s="40"/>
      <c r="C19" s="34" t="s">
        <v>750</v>
      </c>
      <c r="D19" s="35" t="s">
        <v>763</v>
      </c>
      <c r="E19" s="34" t="s">
        <v>41</v>
      </c>
      <c r="F19" s="34"/>
      <c r="G19" s="34" t="s">
        <v>583</v>
      </c>
      <c r="H19" s="41">
        <v>278.27</v>
      </c>
      <c r="I19" s="42">
        <v>44961</v>
      </c>
      <c r="J19" s="42">
        <v>45325</v>
      </c>
      <c r="K19" s="41">
        <v>278.27</v>
      </c>
      <c r="L19" s="36"/>
      <c r="M19" s="31" t="s">
        <v>744</v>
      </c>
    </row>
    <row r="20" spans="2:13" x14ac:dyDescent="0.3">
      <c r="B20" s="40" t="s">
        <v>585</v>
      </c>
      <c r="C20" s="34" t="s">
        <v>750</v>
      </c>
      <c r="D20" s="35" t="s">
        <v>571</v>
      </c>
      <c r="E20" s="34" t="s">
        <v>41</v>
      </c>
      <c r="F20" s="34"/>
      <c r="G20" s="34" t="s">
        <v>584</v>
      </c>
      <c r="H20" s="41">
        <v>20000</v>
      </c>
      <c r="I20" s="42">
        <v>45047</v>
      </c>
      <c r="J20" s="40"/>
      <c r="K20" s="37">
        <v>176.8</v>
      </c>
      <c r="L20" s="36"/>
      <c r="M20" s="31" t="s">
        <v>744</v>
      </c>
    </row>
    <row r="21" spans="2:13" x14ac:dyDescent="0.3">
      <c r="B21" s="40" t="s">
        <v>587</v>
      </c>
      <c r="C21" s="34" t="s">
        <v>750</v>
      </c>
      <c r="D21" s="35" t="s">
        <v>571</v>
      </c>
      <c r="E21" s="34" t="s">
        <v>41</v>
      </c>
      <c r="F21" s="34"/>
      <c r="G21" s="34" t="s">
        <v>586</v>
      </c>
      <c r="H21" s="41">
        <v>20000</v>
      </c>
      <c r="I21" s="42">
        <v>44986</v>
      </c>
      <c r="J21" s="40"/>
      <c r="K21" s="37">
        <v>1090.2</v>
      </c>
      <c r="L21" s="36"/>
      <c r="M21" s="31" t="s">
        <v>744</v>
      </c>
    </row>
    <row r="22" spans="2:13" x14ac:dyDescent="0.3">
      <c r="B22" s="40" t="s">
        <v>589</v>
      </c>
      <c r="C22" s="34" t="s">
        <v>750</v>
      </c>
      <c r="D22" s="35" t="s">
        <v>571</v>
      </c>
      <c r="E22" s="34" t="s">
        <v>41</v>
      </c>
      <c r="F22" s="34"/>
      <c r="G22" s="34" t="s">
        <v>588</v>
      </c>
      <c r="H22" s="41">
        <v>20000</v>
      </c>
      <c r="I22" s="42">
        <v>44986</v>
      </c>
      <c r="J22" s="40"/>
      <c r="K22" s="37">
        <v>150.04</v>
      </c>
      <c r="L22" s="36"/>
      <c r="M22" s="31" t="s">
        <v>744</v>
      </c>
    </row>
    <row r="23" spans="2:13" x14ac:dyDescent="0.25">
      <c r="B23" s="40"/>
      <c r="C23" s="34" t="s">
        <v>750</v>
      </c>
      <c r="D23" s="35" t="s">
        <v>590</v>
      </c>
      <c r="E23" s="34" t="s">
        <v>41</v>
      </c>
      <c r="F23" s="34"/>
      <c r="G23" s="34" t="s">
        <v>591</v>
      </c>
      <c r="H23" s="43">
        <v>39.299999999999997</v>
      </c>
      <c r="I23" s="42">
        <v>44970</v>
      </c>
      <c r="J23" s="42">
        <v>44970</v>
      </c>
      <c r="K23" s="43">
        <v>39.299999999999997</v>
      </c>
      <c r="L23" s="36"/>
      <c r="M23" s="31">
        <v>2023</v>
      </c>
    </row>
    <row r="24" spans="2:13" x14ac:dyDescent="0.3">
      <c r="B24" s="40" t="s">
        <v>593</v>
      </c>
      <c r="C24" s="34" t="s">
        <v>750</v>
      </c>
      <c r="D24" s="35" t="s">
        <v>764</v>
      </c>
      <c r="E24" s="34" t="s">
        <v>41</v>
      </c>
      <c r="F24" s="34"/>
      <c r="G24" s="34" t="s">
        <v>592</v>
      </c>
      <c r="H24" s="41">
        <v>10000</v>
      </c>
      <c r="I24" s="42">
        <v>44986</v>
      </c>
      <c r="J24" s="42">
        <v>45169</v>
      </c>
      <c r="K24" s="41">
        <v>10000</v>
      </c>
      <c r="L24" s="36"/>
      <c r="M24" s="31">
        <v>2023</v>
      </c>
    </row>
    <row r="25" spans="2:13" x14ac:dyDescent="0.3">
      <c r="B25" s="40" t="s">
        <v>595</v>
      </c>
      <c r="C25" s="34" t="s">
        <v>750</v>
      </c>
      <c r="D25" s="35" t="s">
        <v>765</v>
      </c>
      <c r="E25" s="34" t="s">
        <v>41</v>
      </c>
      <c r="F25" s="34"/>
      <c r="G25" s="34" t="s">
        <v>594</v>
      </c>
      <c r="H25" s="41">
        <f>44*42</f>
        <v>1848</v>
      </c>
      <c r="I25" s="42">
        <v>44958</v>
      </c>
      <c r="J25" s="42">
        <v>46081</v>
      </c>
      <c r="K25" s="37">
        <f>44*10</f>
        <v>440</v>
      </c>
      <c r="L25" s="36"/>
      <c r="M25" s="31" t="s">
        <v>744</v>
      </c>
    </row>
    <row r="26" spans="2:13" x14ac:dyDescent="0.3">
      <c r="B26" s="40" t="s">
        <v>597</v>
      </c>
      <c r="C26" s="34" t="s">
        <v>750</v>
      </c>
      <c r="D26" s="35" t="s">
        <v>766</v>
      </c>
      <c r="E26" s="34" t="s">
        <v>41</v>
      </c>
      <c r="F26" s="34"/>
      <c r="G26" s="34" t="s">
        <v>596</v>
      </c>
      <c r="H26" s="41">
        <v>13682.58</v>
      </c>
      <c r="I26" s="42">
        <v>44986</v>
      </c>
      <c r="J26" s="42">
        <v>45169</v>
      </c>
      <c r="K26" s="41">
        <v>13682.58</v>
      </c>
      <c r="L26" s="36"/>
      <c r="M26" s="31">
        <v>2023</v>
      </c>
    </row>
    <row r="27" spans="2:13" ht="28.15" x14ac:dyDescent="0.3">
      <c r="B27" s="40"/>
      <c r="C27" s="34" t="s">
        <v>750</v>
      </c>
      <c r="D27" s="35" t="s">
        <v>598</v>
      </c>
      <c r="E27" s="34" t="s">
        <v>41</v>
      </c>
      <c r="F27" s="34"/>
      <c r="G27" s="34" t="s">
        <v>599</v>
      </c>
      <c r="H27" s="43">
        <v>6.6</v>
      </c>
      <c r="I27" s="42">
        <v>44988</v>
      </c>
      <c r="J27" s="42">
        <v>44988</v>
      </c>
      <c r="K27" s="43">
        <v>6.6</v>
      </c>
      <c r="L27" s="36"/>
      <c r="M27" s="31">
        <v>2023</v>
      </c>
    </row>
    <row r="28" spans="2:13" x14ac:dyDescent="0.3">
      <c r="B28" s="40"/>
      <c r="C28" s="34" t="s">
        <v>750</v>
      </c>
      <c r="D28" s="35" t="s">
        <v>759</v>
      </c>
      <c r="E28" s="34" t="s">
        <v>41</v>
      </c>
      <c r="F28" s="34"/>
      <c r="G28" s="34" t="s">
        <v>553</v>
      </c>
      <c r="H28" s="43">
        <v>28.4</v>
      </c>
      <c r="I28" s="42">
        <v>44994</v>
      </c>
      <c r="J28" s="42">
        <v>44994</v>
      </c>
      <c r="K28" s="43">
        <v>28.4</v>
      </c>
      <c r="L28" s="36"/>
      <c r="M28" s="31">
        <v>2023</v>
      </c>
    </row>
    <row r="29" spans="2:13" x14ac:dyDescent="0.3">
      <c r="B29" s="40"/>
      <c r="C29" s="34" t="s">
        <v>750</v>
      </c>
      <c r="D29" s="35" t="s">
        <v>767</v>
      </c>
      <c r="E29" s="34" t="s">
        <v>41</v>
      </c>
      <c r="F29" s="34"/>
      <c r="G29" s="34" t="s">
        <v>600</v>
      </c>
      <c r="H29" s="41">
        <v>279</v>
      </c>
      <c r="I29" s="42">
        <v>44995</v>
      </c>
      <c r="J29" s="42">
        <v>44995</v>
      </c>
      <c r="K29" s="41">
        <v>279</v>
      </c>
      <c r="L29" s="36"/>
      <c r="M29" s="31">
        <v>2023</v>
      </c>
    </row>
    <row r="30" spans="2:13" x14ac:dyDescent="0.3">
      <c r="B30" s="40"/>
      <c r="C30" s="34" t="s">
        <v>750</v>
      </c>
      <c r="D30" s="35" t="s">
        <v>601</v>
      </c>
      <c r="E30" s="34" t="s">
        <v>41</v>
      </c>
      <c r="F30" s="34"/>
      <c r="G30" s="34" t="s">
        <v>602</v>
      </c>
      <c r="H30" s="41">
        <v>416.27</v>
      </c>
      <c r="I30" s="42">
        <v>44998</v>
      </c>
      <c r="J30" s="42">
        <v>44998</v>
      </c>
      <c r="K30" s="41">
        <v>416.27</v>
      </c>
      <c r="L30" s="36"/>
      <c r="M30" s="31">
        <v>2023</v>
      </c>
    </row>
    <row r="31" spans="2:13" x14ac:dyDescent="0.3">
      <c r="B31" s="40"/>
      <c r="C31" s="34" t="s">
        <v>750</v>
      </c>
      <c r="D31" s="35" t="s">
        <v>603</v>
      </c>
      <c r="E31" s="34" t="s">
        <v>41</v>
      </c>
      <c r="F31" s="34"/>
      <c r="G31" s="34" t="s">
        <v>604</v>
      </c>
      <c r="H31" s="41">
        <v>56.96</v>
      </c>
      <c r="I31" s="42">
        <v>44999</v>
      </c>
      <c r="J31" s="42">
        <v>44999</v>
      </c>
      <c r="K31" s="41">
        <v>56.96</v>
      </c>
      <c r="L31" s="36"/>
      <c r="M31" s="31">
        <v>2023</v>
      </c>
    </row>
    <row r="32" spans="2:13" x14ac:dyDescent="0.3">
      <c r="B32" s="40"/>
      <c r="C32" s="34" t="s">
        <v>750</v>
      </c>
      <c r="D32" s="35" t="s">
        <v>127</v>
      </c>
      <c r="E32" s="34" t="s">
        <v>41</v>
      </c>
      <c r="F32" s="34"/>
      <c r="G32" s="34" t="s">
        <v>605</v>
      </c>
      <c r="H32" s="43">
        <v>1000</v>
      </c>
      <c r="I32" s="42">
        <v>45012</v>
      </c>
      <c r="J32" s="42">
        <v>45012</v>
      </c>
      <c r="K32" s="43">
        <v>1000</v>
      </c>
      <c r="L32" s="36"/>
      <c r="M32" s="31">
        <v>2023</v>
      </c>
    </row>
    <row r="33" spans="2:13" x14ac:dyDescent="0.3">
      <c r="B33" s="40"/>
      <c r="C33" s="34" t="s">
        <v>750</v>
      </c>
      <c r="D33" s="35" t="s">
        <v>606</v>
      </c>
      <c r="E33" s="34" t="s">
        <v>41</v>
      </c>
      <c r="F33" s="34"/>
      <c r="G33" s="34" t="s">
        <v>607</v>
      </c>
      <c r="H33" s="41">
        <v>165</v>
      </c>
      <c r="I33" s="42">
        <v>45006</v>
      </c>
      <c r="J33" s="42">
        <v>45006</v>
      </c>
      <c r="K33" s="41">
        <v>165</v>
      </c>
      <c r="L33" s="36"/>
      <c r="M33" s="31">
        <v>2023</v>
      </c>
    </row>
    <row r="34" spans="2:13" x14ac:dyDescent="0.3">
      <c r="B34" s="40" t="s">
        <v>608</v>
      </c>
      <c r="C34" s="34" t="s">
        <v>750</v>
      </c>
      <c r="D34" s="35" t="s">
        <v>768</v>
      </c>
      <c r="E34" s="34" t="s">
        <v>41</v>
      </c>
      <c r="F34" s="34"/>
      <c r="G34" s="34" t="s">
        <v>607</v>
      </c>
      <c r="H34" s="41">
        <v>1500</v>
      </c>
      <c r="I34" s="42">
        <v>45017</v>
      </c>
      <c r="J34" s="42">
        <v>45046</v>
      </c>
      <c r="K34" s="41">
        <v>1500</v>
      </c>
      <c r="L34" s="36"/>
      <c r="M34" s="31">
        <v>2023</v>
      </c>
    </row>
    <row r="35" spans="2:13" x14ac:dyDescent="0.3">
      <c r="B35" s="40"/>
      <c r="C35" s="34" t="s">
        <v>750</v>
      </c>
      <c r="D35" s="35" t="s">
        <v>609</v>
      </c>
      <c r="E35" s="34" t="s">
        <v>41</v>
      </c>
      <c r="F35" s="34"/>
      <c r="G35" s="34" t="s">
        <v>610</v>
      </c>
      <c r="H35" s="41">
        <v>273.32</v>
      </c>
      <c r="I35" s="42">
        <v>45006</v>
      </c>
      <c r="J35" s="42">
        <v>45006</v>
      </c>
      <c r="K35" s="41">
        <v>273.32</v>
      </c>
      <c r="L35" s="36"/>
      <c r="M35" s="31">
        <v>2023</v>
      </c>
    </row>
    <row r="36" spans="2:13" x14ac:dyDescent="0.3">
      <c r="B36" s="40"/>
      <c r="C36" s="34" t="s">
        <v>750</v>
      </c>
      <c r="D36" s="35" t="s">
        <v>611</v>
      </c>
      <c r="E36" s="34" t="s">
        <v>41</v>
      </c>
      <c r="F36" s="34"/>
      <c r="G36" s="34" t="s">
        <v>612</v>
      </c>
      <c r="H36" s="41">
        <v>176.75</v>
      </c>
      <c r="I36" s="42">
        <v>45008</v>
      </c>
      <c r="J36" s="42">
        <v>45008</v>
      </c>
      <c r="K36" s="41">
        <v>176.75</v>
      </c>
      <c r="L36" s="36"/>
      <c r="M36" s="31">
        <v>2023</v>
      </c>
    </row>
    <row r="37" spans="2:13" ht="42" x14ac:dyDescent="0.3">
      <c r="B37" s="40" t="s">
        <v>615</v>
      </c>
      <c r="C37" s="34" t="s">
        <v>750</v>
      </c>
      <c r="D37" s="35" t="s">
        <v>613</v>
      </c>
      <c r="E37" s="35" t="s">
        <v>752</v>
      </c>
      <c r="F37" s="35" t="s">
        <v>756</v>
      </c>
      <c r="G37" s="34" t="s">
        <v>614</v>
      </c>
      <c r="H37" s="41">
        <v>30769.200000000001</v>
      </c>
      <c r="I37" s="42">
        <v>45047</v>
      </c>
      <c r="J37" s="42">
        <v>46142</v>
      </c>
      <c r="K37" s="37">
        <v>0</v>
      </c>
      <c r="L37" s="36"/>
      <c r="M37" s="31" t="s">
        <v>744</v>
      </c>
    </row>
    <row r="38" spans="2:13" x14ac:dyDescent="0.3">
      <c r="B38" s="40" t="s">
        <v>617</v>
      </c>
      <c r="C38" s="34" t="s">
        <v>750</v>
      </c>
      <c r="D38" s="35" t="s">
        <v>769</v>
      </c>
      <c r="E38" s="34" t="s">
        <v>41</v>
      </c>
      <c r="F38" s="34"/>
      <c r="G38" s="34" t="s">
        <v>616</v>
      </c>
      <c r="H38" s="41">
        <v>1435.2</v>
      </c>
      <c r="I38" s="42">
        <v>45024</v>
      </c>
      <c r="J38" s="42">
        <v>45389</v>
      </c>
      <c r="K38" s="37">
        <v>717.6</v>
      </c>
      <c r="L38" s="36"/>
      <c r="M38" s="31" t="s">
        <v>744</v>
      </c>
    </row>
    <row r="39" spans="2:13" ht="28.15" x14ac:dyDescent="0.3">
      <c r="B39" s="40" t="s">
        <v>620</v>
      </c>
      <c r="C39" s="34" t="s">
        <v>750</v>
      </c>
      <c r="D39" s="35" t="s">
        <v>618</v>
      </c>
      <c r="E39" s="34" t="s">
        <v>41</v>
      </c>
      <c r="F39" s="34"/>
      <c r="G39" s="34" t="s">
        <v>619</v>
      </c>
      <c r="H39" s="41">
        <f>13806.27*2</f>
        <v>27612.54</v>
      </c>
      <c r="I39" s="44">
        <v>45023</v>
      </c>
      <c r="J39" s="44">
        <v>45083</v>
      </c>
      <c r="K39" s="41">
        <f>13806.27*2</f>
        <v>27612.54</v>
      </c>
      <c r="L39" s="36"/>
      <c r="M39" s="31">
        <v>2023</v>
      </c>
    </row>
    <row r="40" spans="2:13" x14ac:dyDescent="0.3">
      <c r="B40" s="40" t="s">
        <v>623</v>
      </c>
      <c r="C40" s="34" t="s">
        <v>750</v>
      </c>
      <c r="D40" s="35" t="s">
        <v>622</v>
      </c>
      <c r="E40" s="34" t="s">
        <v>41</v>
      </c>
      <c r="F40" s="34"/>
      <c r="G40" s="34" t="s">
        <v>592</v>
      </c>
      <c r="H40" s="41">
        <v>600</v>
      </c>
      <c r="I40" s="42">
        <v>45017</v>
      </c>
      <c r="J40" s="42">
        <v>45046</v>
      </c>
      <c r="K40" s="41">
        <v>600</v>
      </c>
      <c r="L40" s="36"/>
      <c r="M40" s="31">
        <v>2023</v>
      </c>
    </row>
    <row r="41" spans="2:13" x14ac:dyDescent="0.3">
      <c r="B41" s="40" t="s">
        <v>625</v>
      </c>
      <c r="C41" s="34" t="s">
        <v>750</v>
      </c>
      <c r="D41" s="35" t="s">
        <v>770</v>
      </c>
      <c r="E41" s="34" t="s">
        <v>41</v>
      </c>
      <c r="F41" s="34"/>
      <c r="G41" s="34" t="s">
        <v>624</v>
      </c>
      <c r="H41" s="41">
        <v>1040</v>
      </c>
      <c r="I41" s="42">
        <v>45057</v>
      </c>
      <c r="J41" s="42">
        <v>45092</v>
      </c>
      <c r="K41" s="41">
        <v>1040</v>
      </c>
      <c r="L41" s="36"/>
      <c r="M41" s="31">
        <v>2023</v>
      </c>
    </row>
    <row r="42" spans="2:13" x14ac:dyDescent="0.3">
      <c r="B42" s="40" t="s">
        <v>628</v>
      </c>
      <c r="C42" s="34" t="s">
        <v>750</v>
      </c>
      <c r="D42" s="35" t="s">
        <v>770</v>
      </c>
      <c r="E42" s="34" t="s">
        <v>41</v>
      </c>
      <c r="F42" s="34"/>
      <c r="G42" s="34" t="s">
        <v>627</v>
      </c>
      <c r="H42" s="41">
        <v>1250</v>
      </c>
      <c r="I42" s="42">
        <v>45063</v>
      </c>
      <c r="J42" s="42">
        <v>45657</v>
      </c>
      <c r="K42" s="37">
        <v>0</v>
      </c>
      <c r="L42" s="36"/>
      <c r="M42" s="31" t="s">
        <v>744</v>
      </c>
    </row>
    <row r="43" spans="2:13" x14ac:dyDescent="0.3">
      <c r="B43" s="40" t="s">
        <v>629</v>
      </c>
      <c r="C43" s="34" t="s">
        <v>750</v>
      </c>
      <c r="D43" s="35" t="s">
        <v>769</v>
      </c>
      <c r="E43" s="34" t="s">
        <v>41</v>
      </c>
      <c r="F43" s="34"/>
      <c r="G43" s="34" t="s">
        <v>627</v>
      </c>
      <c r="H43" s="41">
        <v>1435.2</v>
      </c>
      <c r="I43" s="42">
        <v>45069</v>
      </c>
      <c r="J43" s="42">
        <v>45434</v>
      </c>
      <c r="K43" s="37">
        <v>719.68</v>
      </c>
      <c r="L43" s="36"/>
      <c r="M43" s="31" t="s">
        <v>744</v>
      </c>
    </row>
    <row r="44" spans="2:13" x14ac:dyDescent="0.3">
      <c r="B44" s="45" t="s">
        <v>630</v>
      </c>
      <c r="C44" s="34" t="s">
        <v>750</v>
      </c>
      <c r="D44" s="35" t="s">
        <v>769</v>
      </c>
      <c r="E44" s="34" t="s">
        <v>41</v>
      </c>
      <c r="F44" s="34"/>
      <c r="G44" s="34" t="s">
        <v>616</v>
      </c>
      <c r="H44" s="41">
        <v>1029.5999999999999</v>
      </c>
      <c r="I44" s="42">
        <v>45070</v>
      </c>
      <c r="J44" s="42">
        <v>45436</v>
      </c>
      <c r="K44" s="37">
        <f>+H44/2</f>
        <v>514.79999999999995</v>
      </c>
      <c r="L44" s="36"/>
      <c r="M44" s="31" t="s">
        <v>744</v>
      </c>
    </row>
    <row r="45" spans="2:13" x14ac:dyDescent="0.3">
      <c r="B45" s="45" t="s">
        <v>632</v>
      </c>
      <c r="C45" s="34" t="s">
        <v>750</v>
      </c>
      <c r="D45" s="35" t="s">
        <v>770</v>
      </c>
      <c r="E45" s="34" t="s">
        <v>41</v>
      </c>
      <c r="F45" s="34"/>
      <c r="G45" s="34" t="s">
        <v>631</v>
      </c>
      <c r="H45" s="41">
        <f>9*250</f>
        <v>2250</v>
      </c>
      <c r="I45" s="42">
        <v>45070</v>
      </c>
      <c r="J45" s="42">
        <v>45322</v>
      </c>
      <c r="K45" s="37">
        <v>2000</v>
      </c>
      <c r="L45" s="36"/>
      <c r="M45" s="31">
        <v>2023</v>
      </c>
    </row>
    <row r="46" spans="2:13" x14ac:dyDescent="0.3">
      <c r="B46" s="45" t="s">
        <v>100</v>
      </c>
      <c r="C46" s="34" t="s">
        <v>750</v>
      </c>
      <c r="D46" s="35" t="s">
        <v>771</v>
      </c>
      <c r="E46" s="34" t="s">
        <v>41</v>
      </c>
      <c r="F46" s="34"/>
      <c r="G46" s="34" t="s">
        <v>633</v>
      </c>
      <c r="H46" s="41">
        <f>4125.75+3876.04+2304.4+3733.81</f>
        <v>14040</v>
      </c>
      <c r="I46" s="42">
        <v>45074</v>
      </c>
      <c r="J46" s="42">
        <v>45196</v>
      </c>
      <c r="K46" s="41">
        <f>4125.75+3876.04+2304.4+3733.81</f>
        <v>14040</v>
      </c>
      <c r="L46" s="36"/>
      <c r="M46" s="31">
        <v>2023</v>
      </c>
    </row>
    <row r="47" spans="2:13" x14ac:dyDescent="0.3">
      <c r="B47" s="45" t="s">
        <v>635</v>
      </c>
      <c r="C47" s="34" t="s">
        <v>750</v>
      </c>
      <c r="D47" s="35" t="s">
        <v>626</v>
      </c>
      <c r="E47" s="34" t="s">
        <v>41</v>
      </c>
      <c r="F47" s="34"/>
      <c r="G47" s="34" t="s">
        <v>634</v>
      </c>
      <c r="H47" s="41">
        <v>1300</v>
      </c>
      <c r="I47" s="42">
        <v>45076</v>
      </c>
      <c r="J47" s="42">
        <v>45279</v>
      </c>
      <c r="K47" s="37">
        <v>0</v>
      </c>
      <c r="L47" s="36"/>
      <c r="M47" s="31">
        <v>2023</v>
      </c>
    </row>
    <row r="48" spans="2:13" ht="29.25" x14ac:dyDescent="0.25">
      <c r="B48" s="45" t="s">
        <v>637</v>
      </c>
      <c r="C48" s="34" t="s">
        <v>750</v>
      </c>
      <c r="D48" s="35" t="s">
        <v>626</v>
      </c>
      <c r="E48" s="34" t="s">
        <v>41</v>
      </c>
      <c r="F48" s="34"/>
      <c r="G48" s="34" t="s">
        <v>636</v>
      </c>
      <c r="H48" s="41">
        <v>1300</v>
      </c>
      <c r="I48" s="42">
        <v>45076</v>
      </c>
      <c r="J48" s="42">
        <v>45279</v>
      </c>
      <c r="K48" s="37">
        <v>0</v>
      </c>
      <c r="L48" s="36"/>
      <c r="M48" s="31">
        <v>2023</v>
      </c>
    </row>
    <row r="49" spans="2:13" x14ac:dyDescent="0.3">
      <c r="B49" s="45"/>
      <c r="C49" s="34" t="s">
        <v>750</v>
      </c>
      <c r="D49" s="35" t="s">
        <v>638</v>
      </c>
      <c r="E49" s="34" t="s">
        <v>41</v>
      </c>
      <c r="F49" s="34"/>
      <c r="G49" s="34" t="s">
        <v>612</v>
      </c>
      <c r="H49" s="41">
        <v>82.8</v>
      </c>
      <c r="I49" s="42">
        <v>45057</v>
      </c>
      <c r="J49" s="42">
        <v>45057</v>
      </c>
      <c r="K49" s="41">
        <v>82.8</v>
      </c>
      <c r="L49" s="36"/>
      <c r="M49" s="31">
        <v>2023</v>
      </c>
    </row>
    <row r="50" spans="2:13" x14ac:dyDescent="0.3">
      <c r="B50" s="45"/>
      <c r="C50" s="34" t="s">
        <v>750</v>
      </c>
      <c r="D50" s="35" t="s">
        <v>772</v>
      </c>
      <c r="E50" s="34" t="s">
        <v>41</v>
      </c>
      <c r="F50" s="34"/>
      <c r="G50" s="34" t="s">
        <v>639</v>
      </c>
      <c r="H50" s="41">
        <v>30</v>
      </c>
      <c r="I50" s="42">
        <v>45057</v>
      </c>
      <c r="J50" s="42">
        <v>45057</v>
      </c>
      <c r="K50" s="41">
        <v>30</v>
      </c>
      <c r="L50" s="36"/>
      <c r="M50" s="31">
        <v>2023</v>
      </c>
    </row>
    <row r="51" spans="2:13" x14ac:dyDescent="0.3">
      <c r="B51" s="45" t="s">
        <v>641</v>
      </c>
      <c r="C51" s="34" t="s">
        <v>750</v>
      </c>
      <c r="D51" s="35" t="s">
        <v>773</v>
      </c>
      <c r="E51" s="34" t="s">
        <v>41</v>
      </c>
      <c r="F51" s="34"/>
      <c r="G51" s="34" t="s">
        <v>640</v>
      </c>
      <c r="H51" s="41">
        <v>7000</v>
      </c>
      <c r="I51" s="42">
        <v>45112</v>
      </c>
      <c r="J51" s="42">
        <v>46207</v>
      </c>
      <c r="K51" s="41">
        <v>7000</v>
      </c>
      <c r="L51" s="36"/>
      <c r="M51" s="31" t="s">
        <v>744</v>
      </c>
    </row>
    <row r="52" spans="2:13" x14ac:dyDescent="0.3">
      <c r="B52" s="45"/>
      <c r="C52" s="34" t="s">
        <v>750</v>
      </c>
      <c r="D52" s="35" t="s">
        <v>759</v>
      </c>
      <c r="E52" s="34" t="s">
        <v>41</v>
      </c>
      <c r="F52" s="34"/>
      <c r="G52" s="34" t="s">
        <v>553</v>
      </c>
      <c r="H52" s="41">
        <v>15.8</v>
      </c>
      <c r="I52" s="42">
        <v>45064</v>
      </c>
      <c r="J52" s="42">
        <v>45064</v>
      </c>
      <c r="K52" s="41">
        <v>15.8</v>
      </c>
      <c r="L52" s="36"/>
      <c r="M52" s="31">
        <v>2023</v>
      </c>
    </row>
    <row r="53" spans="2:13" x14ac:dyDescent="0.3">
      <c r="B53" s="45"/>
      <c r="C53" s="34" t="s">
        <v>750</v>
      </c>
      <c r="D53" s="35" t="s">
        <v>759</v>
      </c>
      <c r="E53" s="34" t="s">
        <v>41</v>
      </c>
      <c r="F53" s="34"/>
      <c r="G53" s="34" t="s">
        <v>553</v>
      </c>
      <c r="H53" s="41">
        <v>350</v>
      </c>
      <c r="I53" s="42">
        <v>45072</v>
      </c>
      <c r="J53" s="42">
        <v>45072</v>
      </c>
      <c r="K53" s="41">
        <v>350</v>
      </c>
      <c r="L53" s="36"/>
      <c r="M53" s="31">
        <v>2023</v>
      </c>
    </row>
    <row r="54" spans="2:13" x14ac:dyDescent="0.3">
      <c r="B54" s="45" t="s">
        <v>643</v>
      </c>
      <c r="C54" s="34" t="s">
        <v>750</v>
      </c>
      <c r="D54" s="35" t="s">
        <v>774</v>
      </c>
      <c r="E54" s="34" t="s">
        <v>757</v>
      </c>
      <c r="F54" s="34"/>
      <c r="G54" s="34" t="s">
        <v>642</v>
      </c>
      <c r="H54" s="41">
        <v>1915</v>
      </c>
      <c r="I54" s="42">
        <v>45077</v>
      </c>
      <c r="J54" s="42">
        <v>45077</v>
      </c>
      <c r="K54" s="41">
        <v>1915</v>
      </c>
      <c r="L54" s="36"/>
      <c r="M54" s="31">
        <v>2023</v>
      </c>
    </row>
    <row r="55" spans="2:13" x14ac:dyDescent="0.3">
      <c r="B55" s="45" t="s">
        <v>746</v>
      </c>
      <c r="C55" s="34" t="s">
        <v>750</v>
      </c>
      <c r="D55" s="35" t="s">
        <v>775</v>
      </c>
      <c r="E55" s="34" t="s">
        <v>41</v>
      </c>
      <c r="F55" s="34"/>
      <c r="G55" s="34" t="s">
        <v>644</v>
      </c>
      <c r="H55" s="41">
        <f>8200*0.05</f>
        <v>410</v>
      </c>
      <c r="I55" s="44">
        <v>45077</v>
      </c>
      <c r="J55" s="44">
        <v>45077</v>
      </c>
      <c r="K55" s="41">
        <f>8200*0.05</f>
        <v>410</v>
      </c>
      <c r="L55" s="36"/>
      <c r="M55" s="31">
        <v>2023</v>
      </c>
    </row>
    <row r="56" spans="2:13" x14ac:dyDescent="0.3">
      <c r="B56" s="45"/>
      <c r="C56" s="34" t="s">
        <v>750</v>
      </c>
      <c r="D56" s="35" t="s">
        <v>645</v>
      </c>
      <c r="E56" s="34" t="s">
        <v>41</v>
      </c>
      <c r="F56" s="34"/>
      <c r="G56" s="34" t="s">
        <v>646</v>
      </c>
      <c r="H56" s="41">
        <v>30</v>
      </c>
      <c r="I56" s="42">
        <v>45093</v>
      </c>
      <c r="J56" s="42">
        <v>46188</v>
      </c>
      <c r="K56" s="41">
        <v>30</v>
      </c>
      <c r="L56" s="36"/>
      <c r="M56" s="31" t="s">
        <v>744</v>
      </c>
    </row>
    <row r="57" spans="2:13" x14ac:dyDescent="0.3">
      <c r="B57" s="45" t="s">
        <v>648</v>
      </c>
      <c r="C57" s="34" t="s">
        <v>750</v>
      </c>
      <c r="D57" s="35" t="s">
        <v>776</v>
      </c>
      <c r="E57" s="34" t="s">
        <v>41</v>
      </c>
      <c r="F57" s="34"/>
      <c r="G57" s="34" t="s">
        <v>647</v>
      </c>
      <c r="H57" s="41">
        <v>6645</v>
      </c>
      <c r="I57" s="42">
        <v>45245</v>
      </c>
      <c r="J57" s="42">
        <v>45246</v>
      </c>
      <c r="K57" s="41">
        <v>6645</v>
      </c>
      <c r="L57" s="36"/>
      <c r="M57" s="31">
        <v>2023</v>
      </c>
    </row>
    <row r="58" spans="2:13" ht="28.15" x14ac:dyDescent="0.3">
      <c r="B58" s="45"/>
      <c r="C58" s="34" t="s">
        <v>750</v>
      </c>
      <c r="D58" s="35" t="s">
        <v>649</v>
      </c>
      <c r="E58" s="34" t="s">
        <v>41</v>
      </c>
      <c r="F58" s="34"/>
      <c r="G58" s="34" t="s">
        <v>650</v>
      </c>
      <c r="H58" s="41">
        <v>2700</v>
      </c>
      <c r="I58" s="42">
        <v>45089</v>
      </c>
      <c r="J58" s="42">
        <v>45454</v>
      </c>
      <c r="K58" s="41">
        <v>2700</v>
      </c>
      <c r="L58" s="36"/>
      <c r="M58" s="31" t="s">
        <v>744</v>
      </c>
    </row>
    <row r="59" spans="2:13" x14ac:dyDescent="0.3">
      <c r="B59" s="45" t="s">
        <v>652</v>
      </c>
      <c r="C59" s="34" t="s">
        <v>750</v>
      </c>
      <c r="D59" s="35" t="s">
        <v>728</v>
      </c>
      <c r="E59" s="34" t="s">
        <v>41</v>
      </c>
      <c r="F59" s="34"/>
      <c r="G59" s="34" t="s">
        <v>651</v>
      </c>
      <c r="H59" s="41">
        <v>954.54</v>
      </c>
      <c r="I59" s="42">
        <v>45098</v>
      </c>
      <c r="J59" s="42">
        <v>45098</v>
      </c>
      <c r="K59" s="41">
        <v>954.54</v>
      </c>
      <c r="L59" s="36"/>
      <c r="M59" s="31">
        <v>2023</v>
      </c>
    </row>
    <row r="60" spans="2:13" x14ac:dyDescent="0.3">
      <c r="B60" s="40"/>
      <c r="C60" s="34" t="s">
        <v>750</v>
      </c>
      <c r="D60" s="35" t="s">
        <v>777</v>
      </c>
      <c r="E60" s="34" t="s">
        <v>41</v>
      </c>
      <c r="F60" s="34"/>
      <c r="G60" s="34" t="s">
        <v>639</v>
      </c>
      <c r="H60" s="41">
        <v>500</v>
      </c>
      <c r="I60" s="42">
        <v>45107</v>
      </c>
      <c r="J60" s="42">
        <v>45107</v>
      </c>
      <c r="K60" s="41">
        <v>500</v>
      </c>
      <c r="L60" s="36"/>
      <c r="M60" s="31">
        <v>2023</v>
      </c>
    </row>
    <row r="61" spans="2:13" x14ac:dyDescent="0.3">
      <c r="B61" s="40" t="s">
        <v>654</v>
      </c>
      <c r="C61" s="34" t="s">
        <v>750</v>
      </c>
      <c r="D61" s="35" t="s">
        <v>778</v>
      </c>
      <c r="E61" s="34" t="s">
        <v>41</v>
      </c>
      <c r="F61" s="34"/>
      <c r="G61" s="34" t="s">
        <v>653</v>
      </c>
      <c r="H61" s="41">
        <v>1300</v>
      </c>
      <c r="I61" s="46">
        <v>45097</v>
      </c>
      <c r="J61" s="46">
        <v>45113</v>
      </c>
      <c r="K61" s="41">
        <v>1300</v>
      </c>
      <c r="L61" s="36"/>
      <c r="M61" s="31">
        <v>2023</v>
      </c>
    </row>
    <row r="62" spans="2:13" x14ac:dyDescent="0.3">
      <c r="B62" s="40"/>
      <c r="C62" s="34" t="s">
        <v>750</v>
      </c>
      <c r="D62" s="35" t="s">
        <v>759</v>
      </c>
      <c r="E62" s="34" t="s">
        <v>41</v>
      </c>
      <c r="F62" s="34"/>
      <c r="G62" s="34" t="s">
        <v>553</v>
      </c>
      <c r="H62" s="41">
        <v>15.8</v>
      </c>
      <c r="I62" s="42">
        <v>45097</v>
      </c>
      <c r="J62" s="42">
        <v>45097</v>
      </c>
      <c r="K62" s="41">
        <v>15.8</v>
      </c>
      <c r="L62" s="36"/>
      <c r="M62" s="31">
        <v>2023</v>
      </c>
    </row>
    <row r="63" spans="2:13" ht="27.6" x14ac:dyDescent="0.3">
      <c r="B63" s="40"/>
      <c r="C63" s="34" t="s">
        <v>750</v>
      </c>
      <c r="D63" s="35" t="s">
        <v>129</v>
      </c>
      <c r="E63" s="47" t="s">
        <v>33</v>
      </c>
      <c r="F63" s="34"/>
      <c r="G63" s="34" t="s">
        <v>655</v>
      </c>
      <c r="H63" s="41">
        <f>14484+7136</f>
        <v>21620</v>
      </c>
      <c r="I63" s="42">
        <v>45108</v>
      </c>
      <c r="J63" s="42">
        <v>45230</v>
      </c>
      <c r="K63" s="41">
        <f>14484+7136</f>
        <v>21620</v>
      </c>
      <c r="L63" s="36"/>
      <c r="M63" s="31">
        <v>2023</v>
      </c>
    </row>
    <row r="64" spans="2:13" x14ac:dyDescent="0.3">
      <c r="B64" s="40" t="s">
        <v>657</v>
      </c>
      <c r="C64" s="34" t="s">
        <v>750</v>
      </c>
      <c r="D64" s="35" t="s">
        <v>769</v>
      </c>
      <c r="E64" s="34" t="s">
        <v>41</v>
      </c>
      <c r="F64" s="34"/>
      <c r="G64" s="34" t="s">
        <v>656</v>
      </c>
      <c r="H64" s="41">
        <v>1853.28</v>
      </c>
      <c r="I64" s="42">
        <v>45119</v>
      </c>
      <c r="J64" s="42">
        <v>45849</v>
      </c>
      <c r="K64" s="37">
        <v>0</v>
      </c>
      <c r="L64" s="36"/>
      <c r="M64" s="31" t="s">
        <v>744</v>
      </c>
    </row>
    <row r="65" spans="2:13" x14ac:dyDescent="0.3">
      <c r="B65" s="40" t="s">
        <v>659</v>
      </c>
      <c r="C65" s="34" t="s">
        <v>750</v>
      </c>
      <c r="D65" s="35" t="s">
        <v>658</v>
      </c>
      <c r="E65" s="34" t="s">
        <v>41</v>
      </c>
      <c r="F65" s="34"/>
      <c r="G65" s="34" t="s">
        <v>592</v>
      </c>
      <c r="H65" s="41">
        <v>16295.5</v>
      </c>
      <c r="I65" s="42">
        <v>45170</v>
      </c>
      <c r="J65" s="42">
        <v>45535</v>
      </c>
      <c r="K65" s="37">
        <f>4073.75*2</f>
        <v>8147.5</v>
      </c>
      <c r="L65" s="36"/>
      <c r="M65" s="31" t="s">
        <v>744</v>
      </c>
    </row>
    <row r="66" spans="2:13" x14ac:dyDescent="0.3">
      <c r="B66" s="40" t="s">
        <v>661</v>
      </c>
      <c r="C66" s="34" t="s">
        <v>750</v>
      </c>
      <c r="D66" s="35" t="s">
        <v>660</v>
      </c>
      <c r="E66" s="34" t="s">
        <v>41</v>
      </c>
      <c r="F66" s="34"/>
      <c r="G66" s="34" t="s">
        <v>596</v>
      </c>
      <c r="H66" s="41">
        <v>28468.77</v>
      </c>
      <c r="I66" s="42">
        <v>45170</v>
      </c>
      <c r="J66" s="42">
        <v>45535</v>
      </c>
      <c r="K66" s="41">
        <v>28468.77</v>
      </c>
      <c r="L66" s="36"/>
      <c r="M66" s="31" t="s">
        <v>744</v>
      </c>
    </row>
    <row r="67" spans="2:13" x14ac:dyDescent="0.3">
      <c r="B67" s="40" t="s">
        <v>663</v>
      </c>
      <c r="C67" s="34" t="s">
        <v>750</v>
      </c>
      <c r="D67" s="35" t="s">
        <v>779</v>
      </c>
      <c r="E67" s="34" t="s">
        <v>41</v>
      </c>
      <c r="F67" s="34"/>
      <c r="G67" s="34" t="s">
        <v>662</v>
      </c>
      <c r="H67" s="41">
        <v>4158.72</v>
      </c>
      <c r="I67" s="42">
        <v>45170</v>
      </c>
      <c r="J67" s="42">
        <v>46265</v>
      </c>
      <c r="K67" s="41">
        <v>4158.72</v>
      </c>
      <c r="L67" s="36"/>
      <c r="M67" s="31" t="s">
        <v>744</v>
      </c>
    </row>
    <row r="68" spans="2:13" ht="28.15" x14ac:dyDescent="0.3">
      <c r="B68" s="40" t="s">
        <v>666</v>
      </c>
      <c r="C68" s="34" t="s">
        <v>750</v>
      </c>
      <c r="D68" s="35" t="s">
        <v>664</v>
      </c>
      <c r="E68" s="34" t="s">
        <v>41</v>
      </c>
      <c r="F68" s="34"/>
      <c r="G68" s="34" t="s">
        <v>665</v>
      </c>
      <c r="H68" s="41">
        <f>1500*24</f>
        <v>36000</v>
      </c>
      <c r="I68" s="42">
        <v>45139</v>
      </c>
      <c r="J68" s="42">
        <v>45869</v>
      </c>
      <c r="K68" s="37">
        <f>5*1500</f>
        <v>7500</v>
      </c>
      <c r="L68" s="36"/>
      <c r="M68" s="31" t="s">
        <v>744</v>
      </c>
    </row>
    <row r="69" spans="2:13" x14ac:dyDescent="0.3">
      <c r="B69" s="40" t="s">
        <v>668</v>
      </c>
      <c r="C69" s="34" t="s">
        <v>750</v>
      </c>
      <c r="D69" s="35" t="s">
        <v>780</v>
      </c>
      <c r="E69" s="34" t="s">
        <v>41</v>
      </c>
      <c r="F69" s="34"/>
      <c r="G69" s="34" t="s">
        <v>667</v>
      </c>
      <c r="H69" s="41">
        <f>1830.4*8</f>
        <v>14643.2</v>
      </c>
      <c r="I69" s="42">
        <v>45170</v>
      </c>
      <c r="J69" s="42">
        <v>45412</v>
      </c>
      <c r="K69" s="37">
        <f>1830.4*5</f>
        <v>9152</v>
      </c>
      <c r="L69" s="36"/>
      <c r="M69" s="31" t="s">
        <v>744</v>
      </c>
    </row>
    <row r="70" spans="2:13" x14ac:dyDescent="0.3">
      <c r="B70" s="40"/>
      <c r="C70" s="34" t="s">
        <v>750</v>
      </c>
      <c r="D70" s="35" t="s">
        <v>669</v>
      </c>
      <c r="E70" s="34" t="s">
        <v>41</v>
      </c>
      <c r="F70" s="34"/>
      <c r="G70" s="34" t="s">
        <v>670</v>
      </c>
      <c r="H70" s="41">
        <v>281.81</v>
      </c>
      <c r="I70" s="42">
        <v>45149</v>
      </c>
      <c r="J70" s="42">
        <v>45149</v>
      </c>
      <c r="K70" s="41">
        <v>281.81</v>
      </c>
      <c r="L70" s="36"/>
      <c r="M70" s="31">
        <v>2023</v>
      </c>
    </row>
    <row r="71" spans="2:13" x14ac:dyDescent="0.3">
      <c r="B71" s="40" t="s">
        <v>673</v>
      </c>
      <c r="C71" s="34" t="s">
        <v>750</v>
      </c>
      <c r="D71" s="35" t="s">
        <v>671</v>
      </c>
      <c r="E71" s="34" t="s">
        <v>41</v>
      </c>
      <c r="F71" s="34"/>
      <c r="G71" s="34" t="s">
        <v>672</v>
      </c>
      <c r="H71" s="41">
        <v>18000</v>
      </c>
      <c r="I71" s="42">
        <v>45170</v>
      </c>
      <c r="J71" s="42">
        <v>45657</v>
      </c>
      <c r="K71" s="37">
        <v>3503.33</v>
      </c>
      <c r="L71" s="36"/>
      <c r="M71" s="31" t="s">
        <v>744</v>
      </c>
    </row>
    <row r="72" spans="2:13" ht="28.15" x14ac:dyDescent="0.3">
      <c r="B72" s="40" t="s">
        <v>676</v>
      </c>
      <c r="C72" s="34" t="s">
        <v>750</v>
      </c>
      <c r="D72" s="35" t="s">
        <v>674</v>
      </c>
      <c r="E72" s="34" t="s">
        <v>41</v>
      </c>
      <c r="F72" s="34"/>
      <c r="G72" s="34" t="s">
        <v>675</v>
      </c>
      <c r="H72" s="41">
        <f>6500+405</f>
        <v>6905</v>
      </c>
      <c r="I72" s="42">
        <v>45190</v>
      </c>
      <c r="J72" s="42">
        <v>45192</v>
      </c>
      <c r="K72" s="41">
        <f>6500+405</f>
        <v>6905</v>
      </c>
      <c r="L72" s="36"/>
      <c r="M72" s="31">
        <v>2023</v>
      </c>
    </row>
    <row r="73" spans="2:13" x14ac:dyDescent="0.3">
      <c r="B73" s="40" t="s">
        <v>677</v>
      </c>
      <c r="C73" s="34" t="s">
        <v>750</v>
      </c>
      <c r="D73" s="35" t="s">
        <v>781</v>
      </c>
      <c r="E73" s="34" t="s">
        <v>41</v>
      </c>
      <c r="F73" s="34"/>
      <c r="G73" s="34" t="s">
        <v>621</v>
      </c>
      <c r="H73" s="41">
        <v>7500</v>
      </c>
      <c r="I73" s="42">
        <v>45292</v>
      </c>
      <c r="J73" s="42">
        <v>45657</v>
      </c>
      <c r="K73" s="37">
        <v>0</v>
      </c>
      <c r="L73" s="36"/>
      <c r="M73" s="31" t="s">
        <v>744</v>
      </c>
    </row>
    <row r="74" spans="2:13" x14ac:dyDescent="0.3">
      <c r="B74" s="40"/>
      <c r="C74" s="34" t="s">
        <v>750</v>
      </c>
      <c r="D74" s="35" t="s">
        <v>782</v>
      </c>
      <c r="E74" s="34" t="s">
        <v>41</v>
      </c>
      <c r="F74" s="34"/>
      <c r="G74" s="34" t="s">
        <v>747</v>
      </c>
      <c r="H74" s="41">
        <v>408</v>
      </c>
      <c r="I74" s="42">
        <v>45189</v>
      </c>
      <c r="J74" s="42">
        <v>45192</v>
      </c>
      <c r="K74" s="41">
        <v>408</v>
      </c>
      <c r="L74" s="36"/>
      <c r="M74" s="31">
        <v>2023</v>
      </c>
    </row>
    <row r="75" spans="2:13" x14ac:dyDescent="0.3">
      <c r="B75" s="40" t="s">
        <v>679</v>
      </c>
      <c r="C75" s="34" t="s">
        <v>750</v>
      </c>
      <c r="D75" s="35" t="s">
        <v>783</v>
      </c>
      <c r="E75" s="34" t="s">
        <v>41</v>
      </c>
      <c r="F75" s="34"/>
      <c r="G75" s="34" t="s">
        <v>678</v>
      </c>
      <c r="H75" s="41">
        <v>64000</v>
      </c>
      <c r="I75" s="42">
        <v>45197</v>
      </c>
      <c r="J75" s="42">
        <v>45688</v>
      </c>
      <c r="K75" s="37">
        <f>4191.69+3939.16</f>
        <v>8130.8499999999995</v>
      </c>
      <c r="L75" s="36"/>
      <c r="M75" s="31" t="s">
        <v>744</v>
      </c>
    </row>
    <row r="76" spans="2:13" x14ac:dyDescent="0.3">
      <c r="B76" s="40"/>
      <c r="C76" s="34" t="s">
        <v>750</v>
      </c>
      <c r="D76" s="35" t="s">
        <v>611</v>
      </c>
      <c r="E76" s="34" t="s">
        <v>41</v>
      </c>
      <c r="F76" s="34"/>
      <c r="G76" s="34" t="s">
        <v>612</v>
      </c>
      <c r="H76" s="41">
        <v>132.57</v>
      </c>
      <c r="I76" s="42">
        <v>45180</v>
      </c>
      <c r="J76" s="42">
        <v>45180</v>
      </c>
      <c r="K76" s="41">
        <v>132.57</v>
      </c>
      <c r="L76" s="36"/>
      <c r="M76" s="31">
        <v>2023</v>
      </c>
    </row>
    <row r="77" spans="2:13" x14ac:dyDescent="0.3">
      <c r="B77" s="40"/>
      <c r="C77" s="34" t="s">
        <v>750</v>
      </c>
      <c r="D77" s="35" t="s">
        <v>759</v>
      </c>
      <c r="E77" s="34" t="s">
        <v>41</v>
      </c>
      <c r="F77" s="34"/>
      <c r="G77" s="34" t="s">
        <v>553</v>
      </c>
      <c r="H77" s="41">
        <v>15.8</v>
      </c>
      <c r="I77" s="42">
        <v>45180</v>
      </c>
      <c r="J77" s="42">
        <v>45180</v>
      </c>
      <c r="K77" s="41">
        <v>15.8</v>
      </c>
      <c r="L77" s="36"/>
      <c r="M77" s="31">
        <v>2023</v>
      </c>
    </row>
    <row r="78" spans="2:13" x14ac:dyDescent="0.3">
      <c r="B78" s="40"/>
      <c r="C78" s="34" t="s">
        <v>750</v>
      </c>
      <c r="D78" s="35" t="s">
        <v>680</v>
      </c>
      <c r="E78" s="34" t="s">
        <v>41</v>
      </c>
      <c r="F78" s="34"/>
      <c r="G78" s="34" t="s">
        <v>639</v>
      </c>
      <c r="H78" s="41">
        <v>250</v>
      </c>
      <c r="I78" s="42">
        <v>45181</v>
      </c>
      <c r="J78" s="42">
        <v>45181</v>
      </c>
      <c r="K78" s="41">
        <v>250</v>
      </c>
      <c r="L78" s="36"/>
      <c r="M78" s="31">
        <v>2023</v>
      </c>
    </row>
    <row r="79" spans="2:13" ht="28.15" x14ac:dyDescent="0.3">
      <c r="B79" s="40" t="s">
        <v>682</v>
      </c>
      <c r="C79" s="34" t="s">
        <v>750</v>
      </c>
      <c r="D79" s="35" t="s">
        <v>785</v>
      </c>
      <c r="E79" s="34" t="s">
        <v>41</v>
      </c>
      <c r="F79" s="34"/>
      <c r="G79" s="34" t="s">
        <v>681</v>
      </c>
      <c r="H79" s="41">
        <v>36000</v>
      </c>
      <c r="I79" s="42">
        <v>45292</v>
      </c>
      <c r="J79" s="42">
        <v>46387</v>
      </c>
      <c r="K79" s="37">
        <v>0</v>
      </c>
      <c r="L79" s="36"/>
      <c r="M79" s="31" t="s">
        <v>744</v>
      </c>
    </row>
    <row r="80" spans="2:13" ht="42" x14ac:dyDescent="0.3">
      <c r="B80" s="40" t="s">
        <v>684</v>
      </c>
      <c r="C80" s="34" t="s">
        <v>750</v>
      </c>
      <c r="D80" s="35" t="s">
        <v>683</v>
      </c>
      <c r="E80" s="35" t="s">
        <v>752</v>
      </c>
      <c r="F80" s="35" t="s">
        <v>755</v>
      </c>
      <c r="G80" s="34" t="s">
        <v>753</v>
      </c>
      <c r="H80" s="41">
        <v>61200</v>
      </c>
      <c r="I80" s="42">
        <v>45292</v>
      </c>
      <c r="J80" s="42">
        <v>46387</v>
      </c>
      <c r="K80" s="37">
        <v>0</v>
      </c>
      <c r="L80" s="36"/>
      <c r="M80" s="31" t="s">
        <v>744</v>
      </c>
    </row>
    <row r="81" spans="2:13" x14ac:dyDescent="0.3">
      <c r="B81" s="40"/>
      <c r="C81" s="34" t="s">
        <v>750</v>
      </c>
      <c r="D81" s="35" t="s">
        <v>784</v>
      </c>
      <c r="E81" s="34" t="s">
        <v>41</v>
      </c>
      <c r="F81" s="34"/>
      <c r="G81" s="34" t="s">
        <v>599</v>
      </c>
      <c r="H81" s="41">
        <v>27</v>
      </c>
      <c r="I81" s="42">
        <v>45184</v>
      </c>
      <c r="J81" s="42">
        <v>45184</v>
      </c>
      <c r="K81" s="41">
        <v>27</v>
      </c>
      <c r="L81" s="36"/>
      <c r="M81" s="31">
        <v>2023</v>
      </c>
    </row>
    <row r="82" spans="2:13" x14ac:dyDescent="0.3">
      <c r="B82" s="40"/>
      <c r="C82" s="34" t="s">
        <v>750</v>
      </c>
      <c r="D82" s="35" t="s">
        <v>685</v>
      </c>
      <c r="E82" s="34" t="s">
        <v>41</v>
      </c>
      <c r="F82" s="34"/>
      <c r="G82" s="34" t="s">
        <v>686</v>
      </c>
      <c r="H82" s="41">
        <v>102.88</v>
      </c>
      <c r="I82" s="42">
        <v>45188</v>
      </c>
      <c r="J82" s="42">
        <v>45188</v>
      </c>
      <c r="K82" s="41">
        <v>102.88</v>
      </c>
      <c r="L82" s="36"/>
      <c r="M82" s="31">
        <v>2023</v>
      </c>
    </row>
    <row r="83" spans="2:13" x14ac:dyDescent="0.3">
      <c r="B83" s="40"/>
      <c r="C83" s="34" t="s">
        <v>750</v>
      </c>
      <c r="D83" s="35" t="s">
        <v>786</v>
      </c>
      <c r="E83" s="34" t="s">
        <v>41</v>
      </c>
      <c r="F83" s="34"/>
      <c r="G83" s="34" t="s">
        <v>687</v>
      </c>
      <c r="H83" s="41">
        <v>18.899999999999999</v>
      </c>
      <c r="I83" s="42">
        <v>45191</v>
      </c>
      <c r="J83" s="42">
        <v>45191</v>
      </c>
      <c r="K83" s="41">
        <v>18.899999999999999</v>
      </c>
      <c r="L83" s="36"/>
      <c r="M83" s="31">
        <v>2023</v>
      </c>
    </row>
    <row r="84" spans="2:13" x14ac:dyDescent="0.3">
      <c r="B84" s="40"/>
      <c r="C84" s="34" t="s">
        <v>750</v>
      </c>
      <c r="D84" s="52" t="s">
        <v>794</v>
      </c>
      <c r="E84" s="34" t="s">
        <v>41</v>
      </c>
      <c r="F84" s="34"/>
      <c r="G84" s="34" t="s">
        <v>688</v>
      </c>
      <c r="H84" s="41">
        <v>578.51</v>
      </c>
      <c r="I84" s="42">
        <v>45192</v>
      </c>
      <c r="J84" s="42">
        <v>45557</v>
      </c>
      <c r="K84" s="41">
        <v>578.51</v>
      </c>
      <c r="L84" s="36"/>
      <c r="M84" s="31" t="s">
        <v>744</v>
      </c>
    </row>
    <row r="85" spans="2:13" x14ac:dyDescent="0.3">
      <c r="B85" s="40"/>
      <c r="C85" s="34" t="s">
        <v>750</v>
      </c>
      <c r="D85" s="35" t="s">
        <v>689</v>
      </c>
      <c r="E85" s="34" t="s">
        <v>41</v>
      </c>
      <c r="F85" s="34"/>
      <c r="G85" s="34" t="s">
        <v>619</v>
      </c>
      <c r="H85" s="41">
        <v>407.2</v>
      </c>
      <c r="I85" s="42">
        <v>45208</v>
      </c>
      <c r="J85" s="42">
        <v>47034</v>
      </c>
      <c r="K85" s="41">
        <v>407.2</v>
      </c>
      <c r="L85" s="36"/>
      <c r="M85" s="31" t="s">
        <v>744</v>
      </c>
    </row>
    <row r="86" spans="2:13" x14ac:dyDescent="0.3">
      <c r="B86" s="40" t="s">
        <v>692</v>
      </c>
      <c r="C86" s="34" t="s">
        <v>750</v>
      </c>
      <c r="D86" s="35" t="s">
        <v>690</v>
      </c>
      <c r="E86" s="34" t="s">
        <v>41</v>
      </c>
      <c r="F86" s="34"/>
      <c r="G86" s="34" t="s">
        <v>691</v>
      </c>
      <c r="H86" s="41">
        <v>16000</v>
      </c>
      <c r="I86" s="42">
        <v>45194</v>
      </c>
      <c r="J86" s="42">
        <v>45473</v>
      </c>
      <c r="K86" s="37">
        <v>8000</v>
      </c>
      <c r="L86" s="36"/>
      <c r="M86" s="31" t="s">
        <v>744</v>
      </c>
    </row>
    <row r="87" spans="2:13" ht="28.15" x14ac:dyDescent="0.3">
      <c r="B87" s="40" t="s">
        <v>695</v>
      </c>
      <c r="C87" s="34" t="s">
        <v>750</v>
      </c>
      <c r="D87" s="35" t="s">
        <v>693</v>
      </c>
      <c r="E87" s="34" t="s">
        <v>41</v>
      </c>
      <c r="F87" s="34"/>
      <c r="G87" s="34" t="s">
        <v>694</v>
      </c>
      <c r="H87" s="41">
        <v>3640</v>
      </c>
      <c r="I87" s="42">
        <v>45201</v>
      </c>
      <c r="J87" s="42">
        <v>45473</v>
      </c>
      <c r="K87" s="37">
        <v>1820</v>
      </c>
      <c r="L87" s="36"/>
      <c r="M87" s="31" t="s">
        <v>744</v>
      </c>
    </row>
    <row r="88" spans="2:13" ht="28.15" x14ac:dyDescent="0.3">
      <c r="B88" s="40" t="s">
        <v>697</v>
      </c>
      <c r="C88" s="34" t="s">
        <v>750</v>
      </c>
      <c r="D88" s="35" t="s">
        <v>693</v>
      </c>
      <c r="E88" s="34" t="s">
        <v>41</v>
      </c>
      <c r="F88" s="34"/>
      <c r="G88" s="34" t="s">
        <v>696</v>
      </c>
      <c r="H88" s="41">
        <v>3640</v>
      </c>
      <c r="I88" s="42">
        <v>45201</v>
      </c>
      <c r="J88" s="42">
        <v>45473</v>
      </c>
      <c r="K88" s="37">
        <v>1820</v>
      </c>
      <c r="L88" s="36"/>
      <c r="M88" s="31" t="s">
        <v>744</v>
      </c>
    </row>
    <row r="89" spans="2:13" ht="28.15" x14ac:dyDescent="0.3">
      <c r="B89" s="40" t="s">
        <v>666</v>
      </c>
      <c r="C89" s="34" t="s">
        <v>750</v>
      </c>
      <c r="D89" s="35" t="s">
        <v>787</v>
      </c>
      <c r="E89" s="34" t="s">
        <v>41</v>
      </c>
      <c r="F89" s="34"/>
      <c r="G89" s="34" t="s">
        <v>698</v>
      </c>
      <c r="H89" s="41">
        <f>(398+136)*36</f>
        <v>19224</v>
      </c>
      <c r="I89" s="42">
        <v>45200</v>
      </c>
      <c r="J89" s="42">
        <v>46295</v>
      </c>
      <c r="K89" s="37">
        <v>1602</v>
      </c>
      <c r="L89" s="36"/>
      <c r="M89" s="31" t="s">
        <v>744</v>
      </c>
    </row>
    <row r="90" spans="2:13" x14ac:dyDescent="0.3">
      <c r="B90" s="40" t="s">
        <v>700</v>
      </c>
      <c r="C90" s="34" t="s">
        <v>750</v>
      </c>
      <c r="D90" s="35" t="s">
        <v>780</v>
      </c>
      <c r="E90" s="34" t="s">
        <v>41</v>
      </c>
      <c r="F90" s="34"/>
      <c r="G90" s="34" t="s">
        <v>699</v>
      </c>
      <c r="H90" s="41">
        <f>1400*8</f>
        <v>11200</v>
      </c>
      <c r="I90" s="42">
        <v>45200</v>
      </c>
      <c r="J90" s="42">
        <v>45443</v>
      </c>
      <c r="K90" s="37">
        <f>1400*4</f>
        <v>5600</v>
      </c>
      <c r="L90" s="36"/>
      <c r="M90" s="31" t="s">
        <v>744</v>
      </c>
    </row>
    <row r="91" spans="2:13" x14ac:dyDescent="0.3">
      <c r="B91" s="40" t="s">
        <v>701</v>
      </c>
      <c r="C91" s="34" t="s">
        <v>750</v>
      </c>
      <c r="D91" s="35" t="s">
        <v>769</v>
      </c>
      <c r="E91" s="34" t="s">
        <v>41</v>
      </c>
      <c r="F91" s="34"/>
      <c r="G91" s="34" t="s">
        <v>656</v>
      </c>
      <c r="H91" s="41">
        <v>4492.8</v>
      </c>
      <c r="I91" s="42">
        <v>45200</v>
      </c>
      <c r="J91" s="42">
        <v>45930</v>
      </c>
      <c r="K91" s="37">
        <v>0</v>
      </c>
      <c r="L91" s="36"/>
      <c r="M91" s="31" t="s">
        <v>744</v>
      </c>
    </row>
    <row r="92" spans="2:13" ht="28.15" x14ac:dyDescent="0.3">
      <c r="B92" s="40"/>
      <c r="C92" s="34" t="s">
        <v>750</v>
      </c>
      <c r="D92" s="35" t="s">
        <v>702</v>
      </c>
      <c r="E92" s="34" t="s">
        <v>41</v>
      </c>
      <c r="F92" s="34"/>
      <c r="G92" s="34" t="s">
        <v>583</v>
      </c>
      <c r="H92" s="41">
        <v>1339</v>
      </c>
      <c r="I92" s="42">
        <v>45204</v>
      </c>
      <c r="J92" s="42">
        <v>45569</v>
      </c>
      <c r="K92" s="41">
        <v>1339</v>
      </c>
      <c r="L92" s="36"/>
      <c r="M92" s="31" t="s">
        <v>744</v>
      </c>
    </row>
    <row r="93" spans="2:13" ht="27.6" x14ac:dyDescent="0.3">
      <c r="B93" s="40"/>
      <c r="C93" s="34" t="s">
        <v>750</v>
      </c>
      <c r="D93" s="35" t="s">
        <v>129</v>
      </c>
      <c r="E93" s="47" t="s">
        <v>33</v>
      </c>
      <c r="F93" s="34"/>
      <c r="G93" s="34" t="s">
        <v>655</v>
      </c>
      <c r="H93" s="41">
        <v>9088</v>
      </c>
      <c r="I93" s="42">
        <v>45231</v>
      </c>
      <c r="J93" s="42">
        <v>45291</v>
      </c>
      <c r="K93" s="37">
        <v>0</v>
      </c>
      <c r="L93" s="36"/>
      <c r="M93" s="31">
        <v>2023</v>
      </c>
    </row>
    <row r="94" spans="2:13" x14ac:dyDescent="0.3">
      <c r="B94" s="40" t="s">
        <v>705</v>
      </c>
      <c r="C94" s="34" t="s">
        <v>750</v>
      </c>
      <c r="D94" s="35" t="s">
        <v>703</v>
      </c>
      <c r="E94" s="34" t="s">
        <v>41</v>
      </c>
      <c r="F94" s="34"/>
      <c r="G94" s="34" t="s">
        <v>704</v>
      </c>
      <c r="H94" s="41">
        <v>29940</v>
      </c>
      <c r="I94" s="42">
        <v>45216</v>
      </c>
      <c r="J94" s="42">
        <v>45504</v>
      </c>
      <c r="K94" s="37">
        <v>11419.2</v>
      </c>
      <c r="L94" s="36"/>
      <c r="M94" s="31" t="s">
        <v>744</v>
      </c>
    </row>
    <row r="95" spans="2:13" x14ac:dyDescent="0.3">
      <c r="B95" s="40"/>
      <c r="C95" s="34" t="s">
        <v>750</v>
      </c>
      <c r="D95" s="35" t="s">
        <v>788</v>
      </c>
      <c r="E95" s="34" t="s">
        <v>41</v>
      </c>
      <c r="F95" s="34"/>
      <c r="G95" s="34" t="s">
        <v>706</v>
      </c>
      <c r="H95" s="41">
        <v>1000</v>
      </c>
      <c r="I95" s="42">
        <v>45205</v>
      </c>
      <c r="J95" s="42">
        <v>45205</v>
      </c>
      <c r="K95" s="41">
        <v>1000</v>
      </c>
      <c r="L95" s="36"/>
      <c r="M95" s="31">
        <v>2023</v>
      </c>
    </row>
    <row r="96" spans="2:13" x14ac:dyDescent="0.3">
      <c r="B96" s="40"/>
      <c r="C96" s="34" t="s">
        <v>750</v>
      </c>
      <c r="D96" s="35" t="s">
        <v>788</v>
      </c>
      <c r="E96" s="34" t="s">
        <v>41</v>
      </c>
      <c r="F96" s="34"/>
      <c r="G96" s="34" t="s">
        <v>707</v>
      </c>
      <c r="H96" s="41">
        <v>590</v>
      </c>
      <c r="I96" s="42">
        <v>45205</v>
      </c>
      <c r="J96" s="42">
        <v>45205</v>
      </c>
      <c r="K96" s="41">
        <v>590</v>
      </c>
      <c r="L96" s="36"/>
      <c r="M96" s="31">
        <v>2023</v>
      </c>
    </row>
    <row r="97" spans="2:13" x14ac:dyDescent="0.3">
      <c r="B97" s="40" t="s">
        <v>708</v>
      </c>
      <c r="C97" s="34" t="s">
        <v>750</v>
      </c>
      <c r="D97" s="35" t="s">
        <v>788</v>
      </c>
      <c r="E97" s="34" t="s">
        <v>41</v>
      </c>
      <c r="F97" s="34"/>
      <c r="G97" s="34" t="s">
        <v>639</v>
      </c>
      <c r="H97" s="41">
        <v>2350</v>
      </c>
      <c r="I97" s="42">
        <v>45205</v>
      </c>
      <c r="J97" s="42">
        <v>45205</v>
      </c>
      <c r="K97" s="41">
        <v>2350</v>
      </c>
      <c r="L97" s="36"/>
      <c r="M97" s="31">
        <v>2023</v>
      </c>
    </row>
    <row r="98" spans="2:13" x14ac:dyDescent="0.3">
      <c r="B98" s="40" t="s">
        <v>709</v>
      </c>
      <c r="C98" s="34" t="s">
        <v>750</v>
      </c>
      <c r="D98" s="35" t="s">
        <v>789</v>
      </c>
      <c r="E98" s="34" t="s">
        <v>41</v>
      </c>
      <c r="F98" s="34"/>
      <c r="G98" s="34" t="s">
        <v>653</v>
      </c>
      <c r="H98" s="41">
        <v>1326</v>
      </c>
      <c r="I98" s="42">
        <v>45200</v>
      </c>
      <c r="J98" s="42">
        <v>45291</v>
      </c>
      <c r="K98" s="41">
        <v>1326</v>
      </c>
      <c r="L98" s="36"/>
      <c r="M98" s="31">
        <v>2023</v>
      </c>
    </row>
    <row r="99" spans="2:13" x14ac:dyDescent="0.3">
      <c r="B99" s="40"/>
      <c r="C99" s="34" t="s">
        <v>750</v>
      </c>
      <c r="D99" s="35" t="s">
        <v>759</v>
      </c>
      <c r="E99" s="34" t="s">
        <v>41</v>
      </c>
      <c r="F99" s="34"/>
      <c r="G99" s="34" t="s">
        <v>553</v>
      </c>
      <c r="H99" s="41">
        <v>221</v>
      </c>
      <c r="I99" s="42">
        <v>45211</v>
      </c>
      <c r="J99" s="42">
        <v>45211</v>
      </c>
      <c r="K99" s="41">
        <v>221</v>
      </c>
      <c r="L99" s="36"/>
      <c r="M99" s="31">
        <v>2023</v>
      </c>
    </row>
    <row r="100" spans="2:13" ht="42" x14ac:dyDescent="0.3">
      <c r="B100" s="40" t="s">
        <v>711</v>
      </c>
      <c r="C100" s="34" t="s">
        <v>750</v>
      </c>
      <c r="D100" s="35" t="s">
        <v>710</v>
      </c>
      <c r="E100" s="35" t="s">
        <v>752</v>
      </c>
      <c r="F100" s="35" t="s">
        <v>754</v>
      </c>
      <c r="G100" s="34" t="s">
        <v>748</v>
      </c>
      <c r="H100" s="41">
        <v>31800</v>
      </c>
      <c r="I100" s="42">
        <v>45292</v>
      </c>
      <c r="J100" s="42">
        <v>46387</v>
      </c>
      <c r="K100" s="37">
        <v>0</v>
      </c>
      <c r="L100" s="36"/>
      <c r="M100" s="31" t="s">
        <v>744</v>
      </c>
    </row>
    <row r="101" spans="2:13" x14ac:dyDescent="0.3">
      <c r="B101" s="40"/>
      <c r="C101" s="34" t="s">
        <v>750</v>
      </c>
      <c r="D101" s="35" t="s">
        <v>127</v>
      </c>
      <c r="E101" s="34" t="s">
        <v>41</v>
      </c>
      <c r="F101" s="34"/>
      <c r="G101" s="34" t="s">
        <v>605</v>
      </c>
      <c r="H101" s="41">
        <v>1000</v>
      </c>
      <c r="I101" s="42">
        <v>45219</v>
      </c>
      <c r="J101" s="42">
        <v>45219</v>
      </c>
      <c r="K101" s="41">
        <v>1000</v>
      </c>
      <c r="L101" s="36"/>
      <c r="M101" s="31">
        <v>2023</v>
      </c>
    </row>
    <row r="102" spans="2:13" x14ac:dyDescent="0.3">
      <c r="B102" s="40"/>
      <c r="C102" s="34" t="s">
        <v>750</v>
      </c>
      <c r="D102" s="35" t="s">
        <v>127</v>
      </c>
      <c r="E102" s="34" t="s">
        <v>41</v>
      </c>
      <c r="F102" s="34"/>
      <c r="G102" s="34" t="s">
        <v>605</v>
      </c>
      <c r="H102" s="41">
        <v>1000</v>
      </c>
      <c r="I102" s="42">
        <v>45229</v>
      </c>
      <c r="J102" s="42">
        <v>45229</v>
      </c>
      <c r="K102" s="41">
        <v>1000</v>
      </c>
      <c r="L102" s="36"/>
      <c r="M102" s="31">
        <v>2023</v>
      </c>
    </row>
    <row r="103" spans="2:13" ht="29.25" x14ac:dyDescent="0.25">
      <c r="B103" s="40" t="s">
        <v>714</v>
      </c>
      <c r="C103" s="34" t="s">
        <v>750</v>
      </c>
      <c r="D103" s="35" t="s">
        <v>712</v>
      </c>
      <c r="E103" s="34" t="s">
        <v>41</v>
      </c>
      <c r="F103" s="34"/>
      <c r="G103" s="34" t="s">
        <v>713</v>
      </c>
      <c r="H103" s="41">
        <v>650</v>
      </c>
      <c r="I103" s="42">
        <v>45222</v>
      </c>
      <c r="J103" s="42">
        <v>45291</v>
      </c>
      <c r="K103" s="41">
        <v>650</v>
      </c>
      <c r="L103" s="36"/>
      <c r="M103" s="31">
        <v>2023</v>
      </c>
    </row>
    <row r="104" spans="2:13" x14ac:dyDescent="0.3">
      <c r="B104" s="40" t="s">
        <v>716</v>
      </c>
      <c r="C104" s="34" t="s">
        <v>750</v>
      </c>
      <c r="D104" s="35" t="s">
        <v>790</v>
      </c>
      <c r="E104" s="34" t="s">
        <v>41</v>
      </c>
      <c r="F104" s="34"/>
      <c r="G104" s="34" t="s">
        <v>715</v>
      </c>
      <c r="H104" s="41">
        <v>1747.76</v>
      </c>
      <c r="I104" s="42">
        <v>45261</v>
      </c>
      <c r="J104" s="42">
        <v>45280</v>
      </c>
      <c r="K104" s="41">
        <v>1747.76</v>
      </c>
      <c r="L104" s="36"/>
      <c r="M104" s="31">
        <v>2023</v>
      </c>
    </row>
    <row r="105" spans="2:13" x14ac:dyDescent="0.3">
      <c r="B105" s="40"/>
      <c r="C105" s="34" t="s">
        <v>750</v>
      </c>
      <c r="D105" s="35" t="s">
        <v>790</v>
      </c>
      <c r="E105" s="34" t="s">
        <v>41</v>
      </c>
      <c r="F105" s="34"/>
      <c r="G105" s="34" t="s">
        <v>717</v>
      </c>
      <c r="H105" s="41">
        <v>607</v>
      </c>
      <c r="I105" s="42">
        <v>45261</v>
      </c>
      <c r="J105" s="42">
        <v>45280</v>
      </c>
      <c r="K105" s="41">
        <v>607</v>
      </c>
      <c r="L105" s="36"/>
      <c r="M105" s="31">
        <v>2023</v>
      </c>
    </row>
    <row r="106" spans="2:13" x14ac:dyDescent="0.3">
      <c r="B106" s="40" t="s">
        <v>719</v>
      </c>
      <c r="C106" s="34" t="s">
        <v>750</v>
      </c>
      <c r="D106" s="35" t="s">
        <v>790</v>
      </c>
      <c r="E106" s="34" t="s">
        <v>41</v>
      </c>
      <c r="F106" s="34"/>
      <c r="G106" s="34" t="s">
        <v>718</v>
      </c>
      <c r="H106" s="41">
        <v>2000</v>
      </c>
      <c r="I106" s="42">
        <v>45261</v>
      </c>
      <c r="J106" s="42">
        <v>45280</v>
      </c>
      <c r="K106" s="41">
        <v>2000</v>
      </c>
      <c r="L106" s="36"/>
      <c r="M106" s="31">
        <v>2023</v>
      </c>
    </row>
    <row r="107" spans="2:13" x14ac:dyDescent="0.3">
      <c r="B107" s="40"/>
      <c r="C107" s="34" t="s">
        <v>750</v>
      </c>
      <c r="D107" s="35" t="s">
        <v>791</v>
      </c>
      <c r="E107" s="34" t="s">
        <v>41</v>
      </c>
      <c r="F107" s="34"/>
      <c r="G107" s="34" t="s">
        <v>720</v>
      </c>
      <c r="H107" s="41">
        <v>450.5</v>
      </c>
      <c r="I107" s="42">
        <v>45275</v>
      </c>
      <c r="J107" s="42">
        <v>45640</v>
      </c>
      <c r="K107" s="41">
        <v>450.5</v>
      </c>
      <c r="L107" s="36"/>
      <c r="M107" s="31" t="s">
        <v>744</v>
      </c>
    </row>
    <row r="108" spans="2:13" x14ac:dyDescent="0.3">
      <c r="B108" s="40" t="s">
        <v>722</v>
      </c>
      <c r="C108" s="34" t="s">
        <v>750</v>
      </c>
      <c r="D108" s="35" t="s">
        <v>721</v>
      </c>
      <c r="E108" s="34" t="s">
        <v>41</v>
      </c>
      <c r="F108" s="34"/>
      <c r="G108" s="34" t="s">
        <v>607</v>
      </c>
      <c r="H108" s="41">
        <v>4175</v>
      </c>
      <c r="I108" s="42">
        <v>45282</v>
      </c>
      <c r="J108" s="42">
        <v>45282</v>
      </c>
      <c r="K108" s="41">
        <v>4175</v>
      </c>
      <c r="L108" s="36"/>
      <c r="M108" s="31">
        <v>2023</v>
      </c>
    </row>
    <row r="109" spans="2:13" x14ac:dyDescent="0.3">
      <c r="B109" s="40"/>
      <c r="C109" s="34" t="s">
        <v>750</v>
      </c>
      <c r="D109" s="35" t="s">
        <v>611</v>
      </c>
      <c r="E109" s="34" t="s">
        <v>41</v>
      </c>
      <c r="F109" s="34"/>
      <c r="G109" s="34" t="s">
        <v>612</v>
      </c>
      <c r="H109" s="41">
        <v>159</v>
      </c>
      <c r="I109" s="42">
        <v>45246</v>
      </c>
      <c r="J109" s="42">
        <v>45246</v>
      </c>
      <c r="K109" s="41">
        <v>159</v>
      </c>
      <c r="L109" s="36"/>
      <c r="M109" s="31">
        <v>2023</v>
      </c>
    </row>
    <row r="110" spans="2:13" x14ac:dyDescent="0.3">
      <c r="B110" s="40"/>
      <c r="C110" s="34" t="s">
        <v>750</v>
      </c>
      <c r="D110" s="35" t="s">
        <v>723</v>
      </c>
      <c r="E110" s="34" t="s">
        <v>41</v>
      </c>
      <c r="F110" s="34"/>
      <c r="G110" s="34" t="s">
        <v>554</v>
      </c>
      <c r="H110" s="41">
        <v>321.81</v>
      </c>
      <c r="I110" s="42">
        <v>45246</v>
      </c>
      <c r="J110" s="42">
        <v>45246</v>
      </c>
      <c r="K110" s="41">
        <v>321.81</v>
      </c>
      <c r="L110" s="36"/>
      <c r="M110" s="31">
        <v>2023</v>
      </c>
    </row>
    <row r="111" spans="2:13" ht="28.15" x14ac:dyDescent="0.3">
      <c r="B111" s="40" t="s">
        <v>725</v>
      </c>
      <c r="C111" s="34" t="s">
        <v>750</v>
      </c>
      <c r="D111" s="35" t="s">
        <v>724</v>
      </c>
      <c r="E111" s="34" t="s">
        <v>41</v>
      </c>
      <c r="F111" s="34"/>
      <c r="G111" s="34" t="s">
        <v>556</v>
      </c>
      <c r="H111" s="41">
        <v>16000</v>
      </c>
      <c r="I111" s="42">
        <v>45292</v>
      </c>
      <c r="J111" s="42">
        <v>45657</v>
      </c>
      <c r="K111" s="37">
        <v>0</v>
      </c>
      <c r="L111" s="36"/>
      <c r="M111" s="31" t="s">
        <v>744</v>
      </c>
    </row>
    <row r="112" spans="2:13" x14ac:dyDescent="0.3">
      <c r="B112" s="40"/>
      <c r="C112" s="34" t="s">
        <v>750</v>
      </c>
      <c r="D112" s="35" t="s">
        <v>726</v>
      </c>
      <c r="E112" s="34" t="s">
        <v>41</v>
      </c>
      <c r="F112" s="34"/>
      <c r="G112" s="34" t="s">
        <v>727</v>
      </c>
      <c r="H112" s="41">
        <v>35.79</v>
      </c>
      <c r="I112" s="42">
        <v>45251</v>
      </c>
      <c r="J112" s="42">
        <v>45251</v>
      </c>
      <c r="K112" s="41">
        <v>35.79</v>
      </c>
      <c r="L112" s="36"/>
      <c r="M112" s="31">
        <v>2023</v>
      </c>
    </row>
    <row r="113" spans="2:13" x14ac:dyDescent="0.3">
      <c r="B113" s="40" t="s">
        <v>730</v>
      </c>
      <c r="C113" s="34" t="s">
        <v>750</v>
      </c>
      <c r="D113" s="35" t="s">
        <v>728</v>
      </c>
      <c r="E113" s="34" t="s">
        <v>41</v>
      </c>
      <c r="F113" s="34"/>
      <c r="G113" s="34" t="s">
        <v>729</v>
      </c>
      <c r="H113" s="41">
        <f>625*2+101</f>
        <v>1351</v>
      </c>
      <c r="I113" s="42">
        <v>45279</v>
      </c>
      <c r="J113" s="42">
        <v>45279</v>
      </c>
      <c r="K113" s="41">
        <f>625*2+101</f>
        <v>1351</v>
      </c>
      <c r="L113" s="36"/>
      <c r="M113" s="31">
        <v>2023</v>
      </c>
    </row>
    <row r="114" spans="2:13" x14ac:dyDescent="0.3">
      <c r="B114" s="45" t="s">
        <v>104</v>
      </c>
      <c r="C114" s="34" t="s">
        <v>750</v>
      </c>
      <c r="D114" s="35" t="s">
        <v>792</v>
      </c>
      <c r="E114" s="34" t="s">
        <v>41</v>
      </c>
      <c r="F114" s="34"/>
      <c r="G114" s="34" t="s">
        <v>731</v>
      </c>
      <c r="H114" s="41">
        <f>3588*4</f>
        <v>14352</v>
      </c>
      <c r="I114" s="42">
        <v>45292</v>
      </c>
      <c r="J114" s="42">
        <v>45657</v>
      </c>
      <c r="K114" s="37">
        <v>0</v>
      </c>
      <c r="L114" s="36"/>
      <c r="M114" s="31" t="s">
        <v>744</v>
      </c>
    </row>
    <row r="115" spans="2:13" x14ac:dyDescent="0.3">
      <c r="B115" s="45"/>
      <c r="C115" s="34" t="s">
        <v>750</v>
      </c>
      <c r="D115" s="35" t="s">
        <v>790</v>
      </c>
      <c r="E115" s="34" t="s">
        <v>41</v>
      </c>
      <c r="F115" s="34"/>
      <c r="G115" s="34" t="s">
        <v>732</v>
      </c>
      <c r="H115" s="48">
        <f>52*10+20</f>
        <v>540</v>
      </c>
      <c r="I115" s="49">
        <v>45265</v>
      </c>
      <c r="J115" s="49">
        <v>45265</v>
      </c>
      <c r="K115" s="48">
        <f>52*10+20</f>
        <v>540</v>
      </c>
      <c r="L115" s="36"/>
      <c r="M115" s="32">
        <v>2023</v>
      </c>
    </row>
    <row r="116" spans="2:13" x14ac:dyDescent="0.3">
      <c r="B116" s="45"/>
      <c r="C116" s="34" t="s">
        <v>750</v>
      </c>
      <c r="D116" s="35" t="s">
        <v>749</v>
      </c>
      <c r="E116" s="34" t="s">
        <v>41</v>
      </c>
      <c r="F116" s="34"/>
      <c r="G116" s="34" t="s">
        <v>553</v>
      </c>
      <c r="H116" s="41">
        <f>106.92</f>
        <v>106.92</v>
      </c>
      <c r="I116" s="42">
        <v>45269</v>
      </c>
      <c r="J116" s="42">
        <v>45634</v>
      </c>
      <c r="K116" s="41">
        <f>106.92</f>
        <v>106.92</v>
      </c>
      <c r="L116" s="36"/>
      <c r="M116" s="31" t="s">
        <v>744</v>
      </c>
    </row>
    <row r="117" spans="2:13" x14ac:dyDescent="0.3">
      <c r="B117" s="45"/>
      <c r="C117" s="34" t="s">
        <v>750</v>
      </c>
      <c r="D117" s="35" t="s">
        <v>759</v>
      </c>
      <c r="E117" s="34" t="s">
        <v>41</v>
      </c>
      <c r="F117" s="34"/>
      <c r="G117" s="34" t="s">
        <v>553</v>
      </c>
      <c r="H117" s="41">
        <v>700</v>
      </c>
      <c r="I117" s="42">
        <v>45292</v>
      </c>
      <c r="J117" s="42">
        <v>45657</v>
      </c>
      <c r="K117" s="41">
        <v>700</v>
      </c>
      <c r="L117" s="36"/>
      <c r="M117" s="31" t="s">
        <v>744</v>
      </c>
    </row>
    <row r="118" spans="2:13" x14ac:dyDescent="0.3">
      <c r="B118" s="45"/>
      <c r="C118" s="34" t="s">
        <v>750</v>
      </c>
      <c r="D118" s="35" t="s">
        <v>733</v>
      </c>
      <c r="E118" s="34" t="s">
        <v>41</v>
      </c>
      <c r="F118" s="34"/>
      <c r="G118" s="34" t="s">
        <v>734</v>
      </c>
      <c r="H118" s="41">
        <v>800</v>
      </c>
      <c r="I118" s="44">
        <v>45267</v>
      </c>
      <c r="J118" s="44">
        <v>45267</v>
      </c>
      <c r="K118" s="41">
        <v>800</v>
      </c>
      <c r="L118" s="36"/>
      <c r="M118" s="31">
        <v>2023</v>
      </c>
    </row>
    <row r="119" spans="2:13" x14ac:dyDescent="0.3">
      <c r="B119" s="45"/>
      <c r="C119" s="34" t="s">
        <v>750</v>
      </c>
      <c r="D119" s="35" t="s">
        <v>735</v>
      </c>
      <c r="E119" s="34" t="s">
        <v>41</v>
      </c>
      <c r="F119" s="34"/>
      <c r="G119" s="34" t="s">
        <v>736</v>
      </c>
      <c r="H119" s="41">
        <v>200</v>
      </c>
      <c r="I119" s="44">
        <v>45278</v>
      </c>
      <c r="J119" s="44">
        <v>45278</v>
      </c>
      <c r="K119" s="41">
        <v>200</v>
      </c>
      <c r="L119" s="36"/>
      <c r="M119" s="31">
        <v>2023</v>
      </c>
    </row>
    <row r="120" spans="2:13" x14ac:dyDescent="0.3">
      <c r="B120" s="45"/>
      <c r="C120" s="34" t="s">
        <v>750</v>
      </c>
      <c r="D120" s="35" t="s">
        <v>759</v>
      </c>
      <c r="E120" s="34" t="s">
        <v>41</v>
      </c>
      <c r="F120" s="34"/>
      <c r="G120" s="34" t="s">
        <v>737</v>
      </c>
      <c r="H120" s="41">
        <f>103.71+221.84</f>
        <v>325.55</v>
      </c>
      <c r="I120" s="44">
        <v>45275</v>
      </c>
      <c r="J120" s="44">
        <v>45275</v>
      </c>
      <c r="K120" s="41">
        <f>103.71+221.84</f>
        <v>325.55</v>
      </c>
      <c r="L120" s="36"/>
      <c r="M120" s="31">
        <v>2023</v>
      </c>
    </row>
    <row r="121" spans="2:13" x14ac:dyDescent="0.3">
      <c r="B121" s="45" t="s">
        <v>739</v>
      </c>
      <c r="C121" s="34" t="s">
        <v>750</v>
      </c>
      <c r="D121" s="35" t="s">
        <v>769</v>
      </c>
      <c r="E121" s="34" t="s">
        <v>41</v>
      </c>
      <c r="F121" s="34"/>
      <c r="G121" s="34" t="s">
        <v>738</v>
      </c>
      <c r="H121" s="41">
        <v>16848</v>
      </c>
      <c r="I121" s="44">
        <v>45292</v>
      </c>
      <c r="J121" s="44">
        <v>46022</v>
      </c>
      <c r="K121" s="39">
        <v>0</v>
      </c>
      <c r="L121" s="36"/>
      <c r="M121" s="31" t="s">
        <v>744</v>
      </c>
    </row>
    <row r="122" spans="2:13" ht="27.6" x14ac:dyDescent="0.3">
      <c r="B122" s="45"/>
      <c r="C122" s="34" t="s">
        <v>750</v>
      </c>
      <c r="D122" s="35" t="s">
        <v>129</v>
      </c>
      <c r="E122" s="47" t="s">
        <v>33</v>
      </c>
      <c r="F122" s="34"/>
      <c r="G122" s="34" t="s">
        <v>655</v>
      </c>
      <c r="H122" s="41">
        <v>20480</v>
      </c>
      <c r="I122" s="44">
        <v>45292</v>
      </c>
      <c r="J122" s="44">
        <v>45382</v>
      </c>
      <c r="K122" s="39">
        <v>0</v>
      </c>
      <c r="L122" s="36"/>
      <c r="M122" s="31" t="s">
        <v>744</v>
      </c>
    </row>
    <row r="123" spans="2:13" ht="28.15" x14ac:dyDescent="0.3">
      <c r="B123" s="45" t="s">
        <v>740</v>
      </c>
      <c r="C123" s="34" t="s">
        <v>750</v>
      </c>
      <c r="D123" s="35" t="s">
        <v>793</v>
      </c>
      <c r="E123" s="34" t="s">
        <v>41</v>
      </c>
      <c r="F123" s="34"/>
      <c r="G123" s="34" t="s">
        <v>758</v>
      </c>
      <c r="H123" s="41">
        <v>15000</v>
      </c>
      <c r="I123" s="44">
        <v>45292</v>
      </c>
      <c r="J123" s="44">
        <v>46387</v>
      </c>
      <c r="K123" s="39">
        <v>0</v>
      </c>
      <c r="L123" s="36"/>
      <c r="M123" s="31" t="s">
        <v>744</v>
      </c>
    </row>
  </sheetData>
  <autoFilter ref="B2:M123">
    <filterColumn colId="7" showButton="0"/>
  </autoFilter>
  <mergeCells count="1">
    <mergeCell ref="I2:J2"/>
  </mergeCells>
  <printOptions horizontalCentered="1"/>
  <pageMargins left="0.70866141732283472" right="0.70866141732283472" top="0.74803149606299213" bottom="0.55118110236220474" header="0.31496062992125984" footer="0.31496062992125984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10" sqref="A10"/>
    </sheetView>
  </sheetViews>
  <sheetFormatPr defaultRowHeight="15" x14ac:dyDescent="0.25"/>
  <cols>
    <col min="1" max="1" width="124.7109375" customWidth="1"/>
  </cols>
  <sheetData>
    <row r="1" spans="1:1" ht="14.45" x14ac:dyDescent="0.3">
      <c r="A1" s="5" t="s">
        <v>22</v>
      </c>
    </row>
    <row r="2" spans="1:1" ht="14.45" x14ac:dyDescent="0.3">
      <c r="A2" s="5" t="s">
        <v>28</v>
      </c>
    </row>
    <row r="3" spans="1:1" ht="14.45" x14ac:dyDescent="0.3">
      <c r="A3" s="5" t="s">
        <v>37</v>
      </c>
    </row>
    <row r="4" spans="1:1" ht="14.45" x14ac:dyDescent="0.3">
      <c r="A4" s="5" t="s">
        <v>38</v>
      </c>
    </row>
    <row r="5" spans="1:1" ht="14.45" x14ac:dyDescent="0.3">
      <c r="A5" s="5" t="s">
        <v>29</v>
      </c>
    </row>
    <row r="6" spans="1:1" ht="14.45" x14ac:dyDescent="0.3">
      <c r="A6" s="5" t="s">
        <v>39</v>
      </c>
    </row>
    <row r="7" spans="1:1" ht="14.45" x14ac:dyDescent="0.3">
      <c r="A7" s="5" t="s">
        <v>30</v>
      </c>
    </row>
    <row r="8" spans="1:1" ht="14.45" x14ac:dyDescent="0.3">
      <c r="A8" s="5" t="s">
        <v>12</v>
      </c>
    </row>
    <row r="9" spans="1:1" ht="14.45" x14ac:dyDescent="0.3">
      <c r="A9" s="5" t="s">
        <v>31</v>
      </c>
    </row>
    <row r="10" spans="1:1" ht="14.45" x14ac:dyDescent="0.3">
      <c r="A10" s="5" t="s">
        <v>52</v>
      </c>
    </row>
    <row r="11" spans="1:1" ht="14.45" x14ac:dyDescent="0.3">
      <c r="A11" s="5" t="s">
        <v>32</v>
      </c>
    </row>
    <row r="12" spans="1:1" ht="14.45" x14ac:dyDescent="0.3">
      <c r="A12" s="5" t="s">
        <v>40</v>
      </c>
    </row>
    <row r="13" spans="1:1" ht="14.45" x14ac:dyDescent="0.3">
      <c r="A13" s="5" t="s">
        <v>41</v>
      </c>
    </row>
    <row r="14" spans="1:1" ht="14.45" x14ac:dyDescent="0.3">
      <c r="A14" s="5" t="s">
        <v>33</v>
      </c>
    </row>
    <row r="15" spans="1:1" ht="14.45" x14ac:dyDescent="0.3">
      <c r="A15" s="5" t="s">
        <v>42</v>
      </c>
    </row>
    <row r="16" spans="1:1" ht="14.45" x14ac:dyDescent="0.3">
      <c r="A16" s="5" t="s">
        <v>34</v>
      </c>
    </row>
    <row r="17" spans="1:1" ht="14.45" x14ac:dyDescent="0.3">
      <c r="A17" s="5" t="s">
        <v>36</v>
      </c>
    </row>
    <row r="18" spans="1:1" ht="14.45" x14ac:dyDescent="0.3">
      <c r="A18" s="5" t="s">
        <v>35</v>
      </c>
    </row>
    <row r="19" spans="1:1" ht="14.45" x14ac:dyDescent="0.3">
      <c r="A19" t="s">
        <v>43</v>
      </c>
    </row>
    <row r="20" spans="1:1" ht="14.45" x14ac:dyDescent="0.3">
      <c r="A20" t="s">
        <v>44</v>
      </c>
    </row>
    <row r="21" spans="1:1" ht="14.45" x14ac:dyDescent="0.3">
      <c r="A21" t="s">
        <v>45</v>
      </c>
    </row>
    <row r="22" spans="1:1" ht="14.45" x14ac:dyDescent="0.3">
      <c r="A22" t="s">
        <v>46</v>
      </c>
    </row>
    <row r="23" spans="1:1" ht="14.45" x14ac:dyDescent="0.3">
      <c r="A23" t="s">
        <v>47</v>
      </c>
    </row>
    <row r="24" spans="1:1" ht="14.45" x14ac:dyDescent="0.3">
      <c r="A24" t="s">
        <v>48</v>
      </c>
    </row>
    <row r="25" spans="1:1" x14ac:dyDescent="0.25">
      <c r="A25" t="s">
        <v>49</v>
      </c>
    </row>
    <row r="26" spans="1:1" ht="14.45" x14ac:dyDescent="0.3">
      <c r="A26" t="s">
        <v>50</v>
      </c>
    </row>
    <row r="27" spans="1:1" ht="14.45" x14ac:dyDescent="0.3">
      <c r="A2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Foglio3</vt:lpstr>
      <vt:lpstr>Foglio2</vt:lpstr>
      <vt:lpstr>Foglio3!Area_stampa</vt:lpstr>
      <vt:lpstr>Foglio3!Titoli_stampa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ICHNOSNET 8</dc:creator>
  <cp:lastModifiedBy>Giovanni Ferrara</cp:lastModifiedBy>
  <cp:lastPrinted>2024-02-19T08:03:08Z</cp:lastPrinted>
  <dcterms:created xsi:type="dcterms:W3CDTF">2014-01-13T14:08:24Z</dcterms:created>
  <dcterms:modified xsi:type="dcterms:W3CDTF">2024-03-15T09:53:16Z</dcterms:modified>
</cp:coreProperties>
</file>